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회의록(10대)\제342회\2차예결\342예결특위2차-자료\"/>
    </mc:Choice>
  </mc:AlternateContent>
  <bookViews>
    <workbookView xWindow="-120" yWindow="-120" windowWidth="29040" windowHeight="15225"/>
  </bookViews>
  <sheets>
    <sheet name="표지(안)" sheetId="8" r:id="rId1"/>
    <sheet name="20년1추 세출예산(상임위결과취합)" sheetId="6" r:id="rId2"/>
    <sheet name="20년1추 세입예산(최종)" sheetId="7" r:id="rId3"/>
    <sheet name="20년1추 세출예산(예결위)" sheetId="12" r:id="rId4"/>
  </sheets>
  <definedNames>
    <definedName name="_xlnm._FilterDatabase" localSheetId="2" hidden="1">'20년1추 세입예산(최종)'!$A$5:$Q$14</definedName>
    <definedName name="_xlnm._FilterDatabase" localSheetId="1" hidden="1">'20년1추 세출예산(상임위결과취합)'!$A$5:$Q$5</definedName>
    <definedName name="_xlnm._FilterDatabase" localSheetId="3" hidden="1">'20년1추 세출예산(예결위)'!$A$5:$Q$5</definedName>
    <definedName name="_xlnm._FilterDatabase" localSheetId="0" hidden="1">#REF!</definedName>
    <definedName name="_xlnm._FilterDatabase" hidden="1">#REF!</definedName>
    <definedName name="_xlnm.Print_Area" localSheetId="2">'20년1추 세입예산(최종)'!$B$1:$Q$14</definedName>
    <definedName name="_xlnm.Print_Area" localSheetId="1">'20년1추 세출예산(상임위결과취합)'!$A$1:$Q$23</definedName>
    <definedName name="_xlnm.Print_Area" localSheetId="3">'20년1추 세출예산(예결위)'!$A$1:$Q$22</definedName>
    <definedName name="_xlnm.Print_Area" localSheetId="0">'표지(안)'!$A$1:$N$13</definedName>
    <definedName name="_xlnm.Print_Area">#REF!</definedName>
    <definedName name="_xlnm.Print_Titles" localSheetId="2">'20년1추 세입예산(최종)'!$4:$5</definedName>
    <definedName name="_xlnm.Print_Titles" localSheetId="1">'20년1추 세출예산(상임위결과취합)'!$4:$5</definedName>
    <definedName name="_xlnm.Print_Titles" localSheetId="3">'20년1추 세출예산(예결위)'!$4:$5</definedName>
    <definedName name="_xlnm.Print_Titles" localSheetId="0">#REF!</definedName>
    <definedName name="_xlnm.Print_Titles">#REF!</definedName>
    <definedName name="소규모" localSheetId="2">#REF!</definedName>
    <definedName name="소규모" localSheetId="1">#REF!</definedName>
    <definedName name="소규모" localSheetId="3">#REF!</definedName>
    <definedName name="소규모" localSheetId="0">#REF!</definedName>
    <definedName name="소규모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2" i="12" l="1"/>
  <c r="J12" i="12"/>
  <c r="N12" i="12" s="1"/>
  <c r="M13" i="12"/>
  <c r="J13" i="12"/>
  <c r="N13" i="12" s="1"/>
  <c r="R11" i="7"/>
  <c r="R10" i="7"/>
  <c r="R8" i="7"/>
  <c r="R9" i="7"/>
  <c r="T3" i="12"/>
  <c r="N9" i="6" l="1"/>
  <c r="M21" i="12"/>
  <c r="J21" i="12"/>
  <c r="N21" i="12" s="1"/>
  <c r="M20" i="12"/>
  <c r="J20" i="12"/>
  <c r="M19" i="12"/>
  <c r="J19" i="12"/>
  <c r="N19" i="12" s="1"/>
  <c r="M18" i="12"/>
  <c r="J18" i="12"/>
  <c r="M17" i="12"/>
  <c r="J17" i="12"/>
  <c r="N17" i="12" s="1"/>
  <c r="M16" i="12"/>
  <c r="J16" i="12"/>
  <c r="M15" i="12"/>
  <c r="J15" i="12"/>
  <c r="N15" i="12" s="1"/>
  <c r="M14" i="12"/>
  <c r="J14" i="12"/>
  <c r="L11" i="12"/>
  <c r="K11" i="12"/>
  <c r="I11" i="12"/>
  <c r="H11" i="12"/>
  <c r="H7" i="12" s="1"/>
  <c r="H6" i="12" s="1"/>
  <c r="G11" i="12"/>
  <c r="M10" i="12"/>
  <c r="N10" i="12" s="1"/>
  <c r="J10" i="12"/>
  <c r="M9" i="12"/>
  <c r="J9" i="12"/>
  <c r="N9" i="12" s="1"/>
  <c r="M8" i="12"/>
  <c r="L8" i="12"/>
  <c r="K8" i="12"/>
  <c r="J8" i="12"/>
  <c r="I8" i="12"/>
  <c r="H8" i="12"/>
  <c r="G8" i="12"/>
  <c r="L7" i="12"/>
  <c r="L6" i="12" s="1"/>
  <c r="K7" i="12"/>
  <c r="K6" i="12" s="1"/>
  <c r="N14" i="12" l="1"/>
  <c r="N16" i="12"/>
  <c r="N18" i="12"/>
  <c r="N20" i="12"/>
  <c r="G7" i="12"/>
  <c r="G22" i="12" s="1"/>
  <c r="I7" i="12"/>
  <c r="I6" i="12" s="1"/>
  <c r="M11" i="12"/>
  <c r="M7" i="12" s="1"/>
  <c r="M22" i="12"/>
  <c r="J22" i="12"/>
  <c r="J11" i="12"/>
  <c r="J7" i="12" s="1"/>
  <c r="J9" i="6"/>
  <c r="N22" i="12" l="1"/>
  <c r="M6" i="12"/>
  <c r="U3" i="12" s="1"/>
  <c r="V3" i="12" s="1"/>
  <c r="J6" i="12"/>
  <c r="T3" i="6"/>
  <c r="T6" i="12" l="1"/>
  <c r="O9" i="7"/>
  <c r="O11" i="7"/>
  <c r="O12" i="7"/>
  <c r="O13" i="7"/>
  <c r="L8" i="7"/>
  <c r="L9" i="7"/>
  <c r="L11" i="7"/>
  <c r="L12" i="7"/>
  <c r="L13" i="7"/>
  <c r="J8" i="7"/>
  <c r="K8" i="7"/>
  <c r="M8" i="7"/>
  <c r="N8" i="7"/>
  <c r="O8" i="7" s="1"/>
  <c r="J10" i="7" l="1"/>
  <c r="K10" i="7"/>
  <c r="M10" i="7"/>
  <c r="N10" i="7"/>
  <c r="I10" i="7" l="1"/>
  <c r="L10" i="7" s="1"/>
  <c r="I8" i="7"/>
  <c r="O10" i="7" l="1"/>
  <c r="J18" i="6" l="1"/>
  <c r="M18" i="6"/>
  <c r="J19" i="6"/>
  <c r="M19" i="6"/>
  <c r="J20" i="6"/>
  <c r="M20" i="6"/>
  <c r="J21" i="6"/>
  <c r="M21" i="6"/>
  <c r="N18" i="6" l="1"/>
  <c r="N20" i="6"/>
  <c r="N21" i="6"/>
  <c r="N19" i="6"/>
  <c r="K10" i="8"/>
  <c r="K8" i="6" l="1"/>
  <c r="J24" i="7" l="1"/>
  <c r="J23" i="7"/>
  <c r="I7" i="7"/>
  <c r="I14" i="7" s="1"/>
  <c r="H8" i="6"/>
  <c r="I8" i="6"/>
  <c r="L8" i="6"/>
  <c r="M22" i="6"/>
  <c r="G8" i="6"/>
  <c r="J22" i="6"/>
  <c r="M17" i="6"/>
  <c r="J17" i="6"/>
  <c r="M16" i="6"/>
  <c r="J16" i="6"/>
  <c r="M15" i="6"/>
  <c r="J15" i="6"/>
  <c r="M14" i="6"/>
  <c r="J14" i="6"/>
  <c r="M13" i="6"/>
  <c r="J13" i="6"/>
  <c r="M12" i="6"/>
  <c r="J12" i="6"/>
  <c r="L11" i="6"/>
  <c r="K11" i="6"/>
  <c r="I11" i="6"/>
  <c r="H11" i="6"/>
  <c r="G11" i="6"/>
  <c r="M10" i="6"/>
  <c r="J10" i="6"/>
  <c r="M9" i="6"/>
  <c r="O14" i="7" l="1"/>
  <c r="L14" i="7"/>
  <c r="J7" i="7"/>
  <c r="M7" i="7"/>
  <c r="N7" i="7"/>
  <c r="I7" i="6"/>
  <c r="I6" i="6" s="1"/>
  <c r="H7" i="6"/>
  <c r="H6" i="6" s="1"/>
  <c r="N14" i="6"/>
  <c r="N16" i="6"/>
  <c r="N15" i="6"/>
  <c r="N17" i="6"/>
  <c r="N22" i="6"/>
  <c r="N13" i="6"/>
  <c r="N10" i="6"/>
  <c r="M8" i="6"/>
  <c r="J8" i="6"/>
  <c r="J11" i="6"/>
  <c r="M11" i="6"/>
  <c r="M6" i="7"/>
  <c r="L7" i="6"/>
  <c r="L6" i="6" s="1"/>
  <c r="U3" i="6" s="1"/>
  <c r="N12" i="6"/>
  <c r="G7" i="6"/>
  <c r="G23" i="6" s="1"/>
  <c r="M23" i="6" s="1"/>
  <c r="K7" i="6"/>
  <c r="K6" i="6" s="1"/>
  <c r="V3" i="6" l="1"/>
  <c r="N6" i="7"/>
  <c r="O6" i="7" s="1"/>
  <c r="O7" i="7"/>
  <c r="J6" i="7"/>
  <c r="L7" i="7"/>
  <c r="K7" i="7"/>
  <c r="K6" i="7" s="1"/>
  <c r="L6" i="7" s="1"/>
  <c r="J7" i="6"/>
  <c r="M7" i="6"/>
  <c r="M6" i="6" s="1"/>
  <c r="J23" i="6"/>
  <c r="N23" i="6" s="1"/>
  <c r="J6" i="6" l="1"/>
  <c r="T6" i="6" s="1"/>
</calcChain>
</file>

<file path=xl/sharedStrings.xml><?xml version="1.0" encoding="utf-8"?>
<sst xmlns="http://schemas.openxmlformats.org/spreadsheetml/2006/main" count="259" uniqueCount="156">
  <si>
    <t>□세출예산</t>
    <phoneticPr fontId="7" type="noConversion"/>
  </si>
  <si>
    <t>(단위 : 천원)</t>
  </si>
  <si>
    <t>연번</t>
    <phoneticPr fontId="7" type="noConversion"/>
  </si>
  <si>
    <t>사업
설명서
권수</t>
    <phoneticPr fontId="4" type="noConversion"/>
  </si>
  <si>
    <t>사업
설명서
페이지</t>
    <phoneticPr fontId="7" type="noConversion"/>
  </si>
  <si>
    <t>실국명</t>
    <phoneticPr fontId="7" type="noConversion"/>
  </si>
  <si>
    <t>부서명</t>
    <phoneticPr fontId="7" type="noConversion"/>
  </si>
  <si>
    <t>세세부사업명</t>
    <phoneticPr fontId="18" type="noConversion"/>
  </si>
  <si>
    <t>예산안
(가)</t>
    <phoneticPr fontId="4" type="noConversion"/>
  </si>
  <si>
    <t>상임위 예산안 조정액(나)</t>
    <phoneticPr fontId="7" type="noConversion"/>
  </si>
  <si>
    <t>상임위 조정
예산안
(다=가+나)</t>
    <phoneticPr fontId="7" type="noConversion"/>
  </si>
  <si>
    <t>예결위 예산안 조정액(라)</t>
    <phoneticPr fontId="7" type="noConversion"/>
  </si>
  <si>
    <t>예결위 조정
예산안
(마=가+라)</t>
    <phoneticPr fontId="7" type="noConversion"/>
  </si>
  <si>
    <t>상임위
동의대상</t>
    <phoneticPr fontId="4" type="noConversion"/>
  </si>
  <si>
    <t>비고</t>
    <phoneticPr fontId="4" type="noConversion"/>
  </si>
  <si>
    <t>감액</t>
    <phoneticPr fontId="18" type="noConversion"/>
  </si>
  <si>
    <t>증액</t>
    <phoneticPr fontId="18" type="noConversion"/>
  </si>
  <si>
    <t>세  출  합  계</t>
    <phoneticPr fontId="18" type="noConversion"/>
  </si>
  <si>
    <t>수정세출소계</t>
    <phoneticPr fontId="18" type="noConversion"/>
  </si>
  <si>
    <t>제1교육위원회 계</t>
    <phoneticPr fontId="4" type="noConversion"/>
  </si>
  <si>
    <t>단독과</t>
    <phoneticPr fontId="4" type="noConversion"/>
  </si>
  <si>
    <t>교육정책국</t>
    <phoneticPr fontId="4" type="noConversion"/>
  </si>
  <si>
    <t>교육과정국</t>
    <phoneticPr fontId="4" type="noConversion"/>
  </si>
  <si>
    <t>감사관</t>
  </si>
  <si>
    <t>감사활동지원</t>
  </si>
  <si>
    <t>공무원청렴도제고</t>
  </si>
  <si>
    <t>○ 공익제보 보호지원 홍보자료 제작 증액</t>
    <phoneticPr fontId="4" type="noConversion"/>
  </si>
  <si>
    <t>○ 원안 반영</t>
    <phoneticPr fontId="4" type="noConversion"/>
  </si>
  <si>
    <t>학교설립과</t>
  </si>
  <si>
    <t>신설유치원내부비품비</t>
  </si>
  <si>
    <t>○ 아이미래유치원(용인) 신설유치원내부비품비 감액
    (2020년도 정기분공유재산관리계획 결과 반영)</t>
    <phoneticPr fontId="4" type="noConversion"/>
  </si>
  <si>
    <t>신설유치원부지매입비</t>
  </si>
  <si>
    <t>○ 아이미래유치원(용인) 신설유치원부지매입비 감액
    (2020년도 정기분공유재산관리계획 결과 반영)</t>
    <phoneticPr fontId="4" type="noConversion"/>
  </si>
  <si>
    <t>신설유치원시설비</t>
  </si>
  <si>
    <t>행정국</t>
    <phoneticPr fontId="4" type="noConversion"/>
  </si>
  <si>
    <t>직속기관시설관리</t>
  </si>
  <si>
    <t>교육환경개선과</t>
  </si>
  <si>
    <t>대외협력과</t>
  </si>
  <si>
    <t>의회활동지원</t>
  </si>
  <si>
    <t>미래교육국</t>
    <phoneticPr fontId="4" type="noConversion"/>
  </si>
  <si>
    <t>미래교육정책과</t>
  </si>
  <si>
    <t>NCS기반특성화고운영지원</t>
  </si>
  <si>
    <t>특성화고취업역량강화</t>
  </si>
  <si>
    <t>진로진학교육</t>
  </si>
  <si>
    <t>마을교육공동체정책과</t>
  </si>
  <si>
    <t>학생문화예술활동지원</t>
  </si>
  <si>
    <t>방과후돌봄운영</t>
  </si>
  <si>
    <t>도서관정책과</t>
  </si>
  <si>
    <t>인문독서교육활성화</t>
  </si>
  <si>
    <t>평생교육복지과</t>
  </si>
  <si>
    <t>학력인정평생교육시설지원</t>
  </si>
  <si>
    <t>학원및교습소관리</t>
  </si>
  <si>
    <t>경기평생교육학습관</t>
  </si>
  <si>
    <t>평생학습운영지원</t>
  </si>
  <si>
    <t>학교평생교육지원</t>
  </si>
  <si>
    <t>기획조정실</t>
    <phoneticPr fontId="4" type="noConversion"/>
  </si>
  <si>
    <t>정책기획관</t>
    <phoneticPr fontId="4" type="noConversion"/>
  </si>
  <si>
    <t>내부유보금</t>
    <phoneticPr fontId="4" type="noConversion"/>
  </si>
  <si>
    <t xml:space="preserve"> </t>
    <phoneticPr fontId="18" type="noConversion"/>
  </si>
  <si>
    <t>조정대상 사업 외 세출 예산</t>
    <phoneticPr fontId="18" type="noConversion"/>
  </si>
  <si>
    <t>예산결산특별위원회 예산조정 결과</t>
    <phoneticPr fontId="3" type="noConversion"/>
  </si>
  <si>
    <t>&lt;경기도교육청&gt;</t>
    <phoneticPr fontId="3" type="noConversion"/>
  </si>
  <si>
    <t>(단위: 억원)</t>
    <phoneticPr fontId="4" type="noConversion"/>
  </si>
  <si>
    <t>집행부제출(안)</t>
    <phoneticPr fontId="3" type="noConversion"/>
  </si>
  <si>
    <t>세입예산(안)</t>
    <phoneticPr fontId="3" type="noConversion"/>
  </si>
  <si>
    <t>세출예산(안)</t>
    <phoneticPr fontId="3" type="noConversion"/>
  </si>
  <si>
    <t>수정예산(안)</t>
    <phoneticPr fontId="3" type="noConversion"/>
  </si>
  <si>
    <t>감 액</t>
    <phoneticPr fontId="3" type="noConversion"/>
  </si>
  <si>
    <t>증 액</t>
    <phoneticPr fontId="3" type="noConversion"/>
  </si>
  <si>
    <t>증감액</t>
    <phoneticPr fontId="3" type="noConversion"/>
  </si>
  <si>
    <t>예산결산특별위원회</t>
    <phoneticPr fontId="3" type="noConversion"/>
  </si>
  <si>
    <t>□세입예산</t>
    <phoneticPr fontId="7" type="noConversion"/>
  </si>
  <si>
    <t>(단위 : 천원)</t>
    <phoneticPr fontId="7" type="noConversion"/>
  </si>
  <si>
    <t>위원회명</t>
    <phoneticPr fontId="7" type="noConversion"/>
  </si>
  <si>
    <t>편성
구분</t>
    <phoneticPr fontId="18" type="noConversion"/>
  </si>
  <si>
    <t>예산안
페이지</t>
    <phoneticPr fontId="7" type="noConversion"/>
  </si>
  <si>
    <t>사  업
설명서</t>
    <phoneticPr fontId="18" type="noConversion"/>
  </si>
  <si>
    <t>과목 (사업명)</t>
    <phoneticPr fontId="18" type="noConversion"/>
  </si>
  <si>
    <t>예산안
(가)</t>
    <phoneticPr fontId="7" type="noConversion"/>
  </si>
  <si>
    <t>비고(부대의견)</t>
    <phoneticPr fontId="4" type="noConversion"/>
  </si>
  <si>
    <t xml:space="preserve">세  입  합  계 </t>
    <phoneticPr fontId="18" type="noConversion"/>
  </si>
  <si>
    <t>수정세입소계</t>
    <phoneticPr fontId="18" type="noConversion"/>
  </si>
  <si>
    <t xml:space="preserve"> </t>
    <phoneticPr fontId="4" type="noConversion"/>
  </si>
  <si>
    <t>교육위원회</t>
    <phoneticPr fontId="18" type="noConversion"/>
  </si>
  <si>
    <t>조정대상 사업 외 세입예산</t>
  </si>
  <si>
    <t>학교환경위생관리</t>
  </si>
  <si>
    <t>학교도서관운영지원
(신설학교도서관 비품 및 도서
 지원)</t>
    <phoneticPr fontId="4" type="noConversion"/>
  </si>
  <si>
    <t>2-99</t>
    <phoneticPr fontId="4" type="noConversion"/>
  </si>
  <si>
    <t>경기도율곡교육연수원 교육지원부</t>
  </si>
  <si>
    <t>2-128</t>
    <phoneticPr fontId="4" type="noConversion"/>
  </si>
  <si>
    <t>맞춤형 평생교육 프로그램 증액</t>
  </si>
  <si>
    <t>2-140</t>
    <phoneticPr fontId="4" type="noConversion"/>
  </si>
  <si>
    <t>학력인정 문해교육 프로그램 운영(가칭 ‘경기봄날학교’)(신규) 증액</t>
  </si>
  <si>
    <t>감사담당공무원 직무연수 증액</t>
  </si>
  <si>
    <t>공익제보 보호지원 홍보자료 제작 증액</t>
  </si>
  <si>
    <t>아이미래유치원(용인) 신설유치원내부비품비 감액
(2020년도 정기분공유재산관리계획 결과 반영)</t>
  </si>
  <si>
    <t>아이미래유치원(용인) 신설유치원부지매입비 감액
(2020년도 정기분공유재산관리계획 결과 반영)</t>
  </si>
  <si>
    <t>아이미래유치원(용인) 신설유치원시설비 감액
(2020년도 정기분공유재산관리계획 결과 반영)</t>
  </si>
  <si>
    <t>○ 학교숲 조성 및 활성화(신규사업)
   - 학교숲 조성 시범학교 3교 조성및 운영비</t>
    <phoneticPr fontId="4" type="noConversion"/>
  </si>
  <si>
    <t>학교숲 조성 및 활성화(신규) 전액 감액</t>
  </si>
  <si>
    <t>학교 에어돔 설치 감액
(2020년도 정기분공유재산관리계획 결과 반영)</t>
  </si>
  <si>
    <t>○ 가상현실 스포츠 체험실(신규) 228,000천원 증액 &lt;13교→16교&gt;
○ 휴대폰 위생 관리비 증액 200,000천원 증액</t>
  </si>
  <si>
    <t>교육정책설명회(50,220천원) 증액</t>
  </si>
  <si>
    <t>부기사항
 : 거점학교 지원(교육시설비)예산 제1차 추경에 1,000,000천원 반영함</t>
  </si>
  <si>
    <t>○ 취업지원센터운영지원 6억(남부3억, 북부3억) 증액
○ 특성화고 컨설팅비(신규) 3억 증액</t>
  </si>
  <si>
    <t>진로전담교사의 보조인력 수당 50,000천원(신규 사업) 증액</t>
  </si>
  <si>
    <t>지역거점형 메이커스페이스 공간 구축(신규) 감액
-메이커 스페이스 교구용기기 및 비품 구입</t>
  </si>
  <si>
    <t>초등보육전담사 역량강화 교육 운영비 증액</t>
  </si>
  <si>
    <t>○독서인문교육 정책개발</t>
    <phoneticPr fontId="4" type="noConversion"/>
  </si>
  <si>
    <t>○독서교육활성화 증액(신규사업)</t>
    <phoneticPr fontId="4" type="noConversion"/>
  </si>
  <si>
    <t>신설학교도서관 비품 및 도서 지원 감액</t>
  </si>
  <si>
    <t>학력인정평생교육시설지원(신규) 증액</t>
  </si>
  <si>
    <t>학원 설립·운영자 등 연수 증액</t>
  </si>
  <si>
    <t>직속기관시설개선(소방시설 설계비) 증액</t>
  </si>
  <si>
    <t>교육행정위원회 계</t>
    <phoneticPr fontId="4" type="noConversion"/>
  </si>
  <si>
    <t>(2020.3.24일 현재 최종)</t>
    <phoneticPr fontId="3" type="noConversion"/>
  </si>
  <si>
    <t xml:space="preserve"> - 2020년도 제1회 경기도교육비특별회계 세입세출 예산안</t>
    <phoneticPr fontId="3" type="noConversion"/>
  </si>
  <si>
    <t>비고(상임위 의견)</t>
    <phoneticPr fontId="4" type="noConversion"/>
  </si>
  <si>
    <t>비고(예결위 의견)</t>
    <phoneticPr fontId="4" type="noConversion"/>
  </si>
  <si>
    <t>37</t>
    <phoneticPr fontId="4" type="noConversion"/>
  </si>
  <si>
    <t>78</t>
    <phoneticPr fontId="4" type="noConversion"/>
  </si>
  <si>
    <t>유아교육과</t>
    <phoneticPr fontId="3" type="noConversion"/>
  </si>
  <si>
    <t>학생건강과</t>
    <phoneticPr fontId="3" type="noConversion"/>
  </si>
  <si>
    <t>학교보건관리
(마스크구입지원비 유,초,특수)</t>
    <phoneticPr fontId="3" type="noConversion"/>
  </si>
  <si>
    <t>사립유치원기본보조금지원</t>
    <phoneticPr fontId="3" type="noConversion"/>
  </si>
  <si>
    <t>[사업명] 마스크구입지원비 (유,초,특수)4,733,816천원
[과목경정] 620(학교회계전출금)--&gt;210-01(운영비)
[사     유]교육청에서 일괄구입 지원</t>
    <phoneticPr fontId="4" type="noConversion"/>
  </si>
  <si>
    <t>[부대의견] 사립유치원 운영비 한시지원금은 학부모의 수업료 부담을 경감하기 위한 것으로 지원대상은 수업료를 반환하는 유치원에 대한 반환금액에 비례하여 예산을 지원할 것.
[산출기초]218,000원*132,891명*5주/4주*50%</t>
    <phoneticPr fontId="4" type="noConversion"/>
  </si>
  <si>
    <t>목변경</t>
    <phoneticPr fontId="3" type="noConversion"/>
  </si>
  <si>
    <t>국고보조금</t>
    <phoneticPr fontId="4" type="noConversion"/>
  </si>
  <si>
    <t>기획조정실</t>
    <phoneticPr fontId="3" type="noConversion"/>
  </si>
  <si>
    <t>정책기획관</t>
    <phoneticPr fontId="3" type="noConversion"/>
  </si>
  <si>
    <t>교육과정국</t>
    <phoneticPr fontId="3" type="noConversion"/>
  </si>
  <si>
    <t>유아교육과</t>
    <phoneticPr fontId="3" type="noConversion"/>
  </si>
  <si>
    <t>보통교부금</t>
    <phoneticPr fontId="4" type="noConversion"/>
  </si>
  <si>
    <t>지방교육재정교부금</t>
    <phoneticPr fontId="4" type="noConversion"/>
  </si>
  <si>
    <t>2020년도 1추 경기도교육청 세입예산안 조정내역 (3.24)</t>
    <phoneticPr fontId="4" type="noConversion"/>
  </si>
  <si>
    <t>미래교육국</t>
    <phoneticPr fontId="3" type="noConversion"/>
  </si>
  <si>
    <t>평생교육복지과</t>
    <phoneticPr fontId="3" type="noConversion"/>
  </si>
  <si>
    <t>학원및교습소관리</t>
    <phoneticPr fontId="3" type="noConversion"/>
  </si>
  <si>
    <t>○ 학원및교습소 방역 물품 증액(11,000개소*70,000원)
    - 휴원에 동참한 학원 및 교습소에 방역 물품 추가 지원</t>
    <phoneticPr fontId="4" type="noConversion"/>
  </si>
  <si>
    <t>세입증액분</t>
    <phoneticPr fontId="3" type="noConversion"/>
  </si>
  <si>
    <t>교육위-예결위 세출차액</t>
    <phoneticPr fontId="3" type="noConversion"/>
  </si>
  <si>
    <t>세출증액분</t>
    <phoneticPr fontId="3" type="noConversion"/>
  </si>
  <si>
    <t>차액</t>
    <phoneticPr fontId="3" type="noConversion"/>
  </si>
  <si>
    <t>2020년도 1추 경기도교육청 세출예산안 조정내역 (3.24.)</t>
    <phoneticPr fontId="4" type="noConversion"/>
  </si>
  <si>
    <t>예비비</t>
    <phoneticPr fontId="4" type="noConversion"/>
  </si>
  <si>
    <t>세입</t>
    <phoneticPr fontId="3" type="noConversion"/>
  </si>
  <si>
    <t>세출</t>
    <phoneticPr fontId="3" type="noConversion"/>
  </si>
  <si>
    <t>○ 마스크구입지원비 (유,초,특수)4,733,816천원
  - 교육청 일괄구입 지원을 위한 과목경정 620(학교회계전출금)--&gt;210-01(운영비)</t>
    <phoneticPr fontId="4" type="noConversion"/>
  </si>
  <si>
    <t>예결위 의견(부대의견)</t>
    <phoneticPr fontId="7" type="noConversion"/>
  </si>
  <si>
    <t>○ 학원및교습소 방역 물품 지원비 증액에 따라 재난예비비 감액(△770,000천원)</t>
    <phoneticPr fontId="3" type="noConversion"/>
  </si>
  <si>
    <t>○ 학원및교습소 방역 물품 지원비 증액(11,000개소*70,000원)
    - 휴원에 동참한 학원 및 교습소에 방역 물품 추가 지원</t>
    <phoneticPr fontId="4" type="noConversion"/>
  </si>
  <si>
    <t xml:space="preserve"> ○ 학부모부담 완화를 위한 유치원 운영비 한시지원비 
     도교육청 대응예산(자체예산 증액)
    - 국고보조금 통지금액 변경에 따른 대응예산 감액(△1천원)</t>
    <phoneticPr fontId="3" type="noConversion"/>
  </si>
  <si>
    <t>○ 학부모부담 완화를 위한 유치원 운영비 한시지원비 증액
    (국고보조금)
    - 상임위 증액안과 국고보조금 통지금액 차액발생으로 감액(△1천원)</t>
    <phoneticPr fontId="3" type="noConversion"/>
  </si>
  <si>
    <t>○ 사립유치원 운영비 한시지원금은 학부모의 수업료 부담을 경감하기 위한 것으로 
    지원대상은 수업료를 반환하는 유치원에 대한 반환금액에 비례하여 예산을 지원할 것.
  - 218,000원*132,891명*5주/4주*50%
○ 상임위 증액안과 실제 국고보조금 교부통지액의 차액발생으로 인해 감액 (△2천원)</t>
    <phoneticPr fontId="4" type="noConversion"/>
  </si>
  <si>
    <t>2020년도 1추 경기도교육청 세출예산안 조정내역 (3.24.) 최종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</si>
</sst>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;[Red]&quot;△&quot;#,##0"/>
    <numFmt numFmtId="177" formatCode="#,##0;[Red]#,##0"/>
    <numFmt numFmtId="178" formatCode="#,##0&quot;건&quot;;[Red]&quot;△&quot;#,##0&quot;건&quot;"/>
    <numFmt numFmtId="179" formatCode="#,##0_ "/>
    <numFmt numFmtId="180" formatCode="#,##0_ ;[Red]\-#,##0\ "/>
    <numFmt numFmtId="181" formatCode="#,##0;\△#,##0"/>
  </numFmts>
  <fonts count="5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indexed="12"/>
      <name val="굴림체"/>
      <family val="3"/>
      <charset val="129"/>
    </font>
    <font>
      <sz val="8"/>
      <name val="돋움"/>
      <family val="3"/>
      <charset val="129"/>
    </font>
    <font>
      <b/>
      <sz val="14"/>
      <color indexed="12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1"/>
      <color theme="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/>
    <xf numFmtId="41" fontId="28" fillId="0" borderId="0" applyFont="0" applyFill="0" applyBorder="0" applyAlignment="0" applyProtection="0"/>
    <xf numFmtId="0" fontId="29" fillId="0" borderId="0">
      <alignment vertical="center"/>
    </xf>
    <xf numFmtId="0" fontId="28" fillId="0" borderId="0"/>
  </cellStyleXfs>
  <cellXfs count="273">
    <xf numFmtId="0" fontId="0" fillId="0" borderId="0" xfId="0">
      <alignment vertical="center"/>
    </xf>
    <xf numFmtId="176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176" fontId="9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left" vertical="center"/>
    </xf>
    <xf numFmtId="177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center" vertical="center" shrinkToFit="1"/>
    </xf>
    <xf numFmtId="176" fontId="12" fillId="0" borderId="0" xfId="1" applyNumberFormat="1" applyFont="1" applyAlignment="1">
      <alignment vertical="center" shrinkToFit="1"/>
    </xf>
    <xf numFmtId="176" fontId="11" fillId="0" borderId="0" xfId="1" applyNumberFormat="1" applyFont="1" applyAlignment="1">
      <alignment vertical="center" shrinkToFit="1"/>
    </xf>
    <xf numFmtId="176" fontId="13" fillId="0" borderId="0" xfId="1" quotePrefix="1" applyNumberFormat="1" applyFont="1" applyAlignment="1">
      <alignment horizontal="center" vertical="center" shrinkToFit="1"/>
    </xf>
    <xf numFmtId="176" fontId="14" fillId="0" borderId="0" xfId="1" applyNumberFormat="1" applyFont="1">
      <alignment vertical="center"/>
    </xf>
    <xf numFmtId="176" fontId="15" fillId="0" borderId="0" xfId="1" applyNumberFormat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15" fillId="0" borderId="0" xfId="1" applyNumberFormat="1" applyFont="1" applyAlignment="1">
      <alignment horizontal="center" vertical="center"/>
    </xf>
    <xf numFmtId="176" fontId="11" fillId="2" borderId="0" xfId="1" applyNumberFormat="1" applyFont="1" applyFill="1" applyAlignment="1">
      <alignment horizontal="left" vertical="center"/>
    </xf>
    <xf numFmtId="178" fontId="12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0" fontId="11" fillId="2" borderId="0" xfId="1" applyFont="1" applyFill="1">
      <alignment vertical="center"/>
    </xf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vertical="center" shrinkToFit="1"/>
    </xf>
    <xf numFmtId="180" fontId="16" fillId="0" borderId="0" xfId="1" applyNumberFormat="1" applyFont="1" applyAlignment="1">
      <alignment horizontal="right" vertical="center"/>
    </xf>
    <xf numFmtId="176" fontId="24" fillId="3" borderId="5" xfId="1" applyNumberFormat="1" applyFont="1" applyFill="1" applyBorder="1" applyAlignment="1">
      <alignment horizontal="center" vertical="center"/>
    </xf>
    <xf numFmtId="176" fontId="20" fillId="4" borderId="5" xfId="1" applyNumberFormat="1" applyFont="1" applyFill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" fillId="0" borderId="0" xfId="1" applyAlignment="1"/>
    <xf numFmtId="176" fontId="5" fillId="0" borderId="10" xfId="1" applyNumberFormat="1" applyFont="1" applyBorder="1" applyAlignment="1">
      <alignment vertical="center" wrapText="1"/>
    </xf>
    <xf numFmtId="176" fontId="16" fillId="0" borderId="9" xfId="2" applyNumberFormat="1" applyFont="1" applyFill="1" applyBorder="1" applyAlignment="1" applyProtection="1">
      <alignment horizontal="right" vertical="center" shrinkToFit="1"/>
      <protection locked="0"/>
    </xf>
    <xf numFmtId="176" fontId="5" fillId="0" borderId="0" xfId="1" applyNumberFormat="1" applyFont="1" applyAlignment="1">
      <alignment horizontal="left"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 applyAlignment="1">
      <alignment horizontal="right" vertical="center"/>
    </xf>
    <xf numFmtId="0" fontId="30" fillId="0" borderId="0" xfId="5" applyFont="1" applyAlignment="1">
      <alignment horizontal="centerContinuous" vertical="center"/>
    </xf>
    <xf numFmtId="0" fontId="31" fillId="0" borderId="0" xfId="5" applyFont="1" applyAlignment="1">
      <alignment horizontal="centerContinuous" vertical="center"/>
    </xf>
    <xf numFmtId="0" fontId="31" fillId="0" borderId="0" xfId="5" applyFont="1">
      <alignment vertical="center"/>
    </xf>
    <xf numFmtId="0" fontId="32" fillId="5" borderId="0" xfId="5" applyFont="1" applyFill="1" applyAlignment="1">
      <alignment horizontal="centerContinuous" vertical="center"/>
    </xf>
    <xf numFmtId="0" fontId="1" fillId="5" borderId="0" xfId="5" applyFont="1" applyFill="1" applyAlignment="1">
      <alignment horizontal="centerContinuous" vertical="center"/>
    </xf>
    <xf numFmtId="0" fontId="29" fillId="0" borderId="0" xfId="5">
      <alignment vertical="center"/>
    </xf>
    <xf numFmtId="0" fontId="32" fillId="0" borderId="0" xfId="5" applyFont="1" applyAlignment="1">
      <alignment horizontal="centerContinuous" vertical="center"/>
    </xf>
    <xf numFmtId="0" fontId="1" fillId="0" borderId="0" xfId="5" applyFont="1" applyAlignment="1">
      <alignment horizontal="centerContinuous" vertical="center"/>
    </xf>
    <xf numFmtId="0" fontId="29" fillId="0" borderId="0" xfId="5" applyAlignment="1">
      <alignment horizontal="centerContinuous" vertical="center"/>
    </xf>
    <xf numFmtId="0" fontId="33" fillId="0" borderId="0" xfId="5" applyFont="1" applyAlignment="1">
      <alignment horizontal="left" vertical="center"/>
    </xf>
    <xf numFmtId="0" fontId="29" fillId="0" borderId="0" xfId="5" applyAlignment="1">
      <alignment horizontal="left" vertical="center"/>
    </xf>
    <xf numFmtId="176" fontId="34" fillId="0" borderId="4" xfId="1" applyNumberFormat="1" applyFont="1" applyBorder="1">
      <alignment vertical="center"/>
    </xf>
    <xf numFmtId="176" fontId="34" fillId="0" borderId="0" xfId="1" applyNumberFormat="1" applyFont="1">
      <alignment vertical="center"/>
    </xf>
    <xf numFmtId="0" fontId="35" fillId="0" borderId="0" xfId="5" applyFont="1" applyAlignment="1">
      <alignment horizontal="centerContinuous" vertical="center"/>
    </xf>
    <xf numFmtId="176" fontId="37" fillId="0" borderId="0" xfId="1" applyNumberFormat="1" applyFont="1">
      <alignment vertical="center"/>
    </xf>
    <xf numFmtId="176" fontId="37" fillId="0" borderId="0" xfId="1" applyNumberFormat="1" applyFont="1" applyAlignment="1">
      <alignment horizontal="center" vertical="center"/>
    </xf>
    <xf numFmtId="176" fontId="37" fillId="0" borderId="0" xfId="1" applyNumberFormat="1" applyFont="1" applyAlignment="1">
      <alignment horizontal="left" vertical="center"/>
    </xf>
    <xf numFmtId="176" fontId="37" fillId="0" borderId="0" xfId="1" applyNumberFormat="1" applyFont="1" applyAlignment="1">
      <alignment horizontal="right" vertical="center"/>
    </xf>
    <xf numFmtId="176" fontId="25" fillId="0" borderId="0" xfId="1" applyNumberFormat="1" applyFont="1" applyAlignment="1">
      <alignment horizontal="center" vertical="center"/>
    </xf>
    <xf numFmtId="176" fontId="5" fillId="0" borderId="0" xfId="1" quotePrefix="1" applyNumberFormat="1" applyFont="1">
      <alignment vertical="center"/>
    </xf>
    <xf numFmtId="176" fontId="16" fillId="0" borderId="0" xfId="1" applyNumberFormat="1" applyFont="1" applyAlignment="1">
      <alignment horizontal="right" vertical="center"/>
    </xf>
    <xf numFmtId="178" fontId="38" fillId="0" borderId="0" xfId="1" applyNumberFormat="1" applyFont="1" applyAlignment="1">
      <alignment horizontal="center" vertical="center"/>
    </xf>
    <xf numFmtId="176" fontId="39" fillId="0" borderId="0" xfId="1" applyNumberFormat="1" applyFont="1">
      <alignment vertical="center"/>
    </xf>
    <xf numFmtId="176" fontId="40" fillId="0" borderId="0" xfId="1" applyNumberFormat="1" applyFont="1">
      <alignment vertical="center"/>
    </xf>
    <xf numFmtId="176" fontId="25" fillId="0" borderId="0" xfId="1" applyNumberFormat="1" applyFont="1" applyAlignment="1">
      <alignment horizontal="right" vertical="center"/>
    </xf>
    <xf numFmtId="176" fontId="24" fillId="5" borderId="5" xfId="1" applyNumberFormat="1" applyFont="1" applyFill="1" applyBorder="1" applyAlignment="1">
      <alignment horizontal="center" vertical="center"/>
    </xf>
    <xf numFmtId="0" fontId="32" fillId="0" borderId="24" xfId="1" applyFont="1" applyBorder="1" applyAlignment="1">
      <alignment horizontal="left" vertical="center"/>
    </xf>
    <xf numFmtId="0" fontId="32" fillId="0" borderId="26" xfId="1" applyFont="1" applyBorder="1" applyAlignment="1">
      <alignment horizontal="left" vertical="center"/>
    </xf>
    <xf numFmtId="176" fontId="5" fillId="0" borderId="24" xfId="1" applyNumberFormat="1" applyFont="1" applyBorder="1" applyAlignment="1">
      <alignment vertical="center" wrapText="1"/>
    </xf>
    <xf numFmtId="176" fontId="5" fillId="0" borderId="28" xfId="1" applyNumberFormat="1" applyFont="1" applyBorder="1" applyAlignment="1">
      <alignment vertical="center" wrapText="1"/>
    </xf>
    <xf numFmtId="176" fontId="5" fillId="9" borderId="10" xfId="1" applyNumberFormat="1" applyFont="1" applyFill="1" applyBorder="1">
      <alignment vertical="center"/>
    </xf>
    <xf numFmtId="0" fontId="27" fillId="9" borderId="10" xfId="1" applyFont="1" applyFill="1" applyBorder="1" applyAlignment="1">
      <alignment horizontal="center" vertical="center" wrapText="1"/>
    </xf>
    <xf numFmtId="0" fontId="27" fillId="9" borderId="10" xfId="1" applyFont="1" applyFill="1" applyBorder="1" applyAlignment="1">
      <alignment horizontal="left" vertical="center" wrapText="1"/>
    </xf>
    <xf numFmtId="41" fontId="27" fillId="4" borderId="10" xfId="4" applyFont="1" applyFill="1" applyBorder="1" applyAlignment="1" applyProtection="1">
      <alignment horizontal="center" vertical="center"/>
    </xf>
    <xf numFmtId="176" fontId="5" fillId="9" borderId="10" xfId="1" applyNumberFormat="1" applyFont="1" applyFill="1" applyBorder="1" applyAlignment="1">
      <alignment horizontal="right" vertical="center"/>
    </xf>
    <xf numFmtId="176" fontId="27" fillId="9" borderId="10" xfId="4" applyNumberFormat="1" applyFont="1" applyFill="1" applyBorder="1" applyAlignment="1" applyProtection="1">
      <alignment horizontal="right" vertical="center"/>
    </xf>
    <xf numFmtId="176" fontId="5" fillId="5" borderId="10" xfId="1" applyNumberFormat="1" applyFont="1" applyFill="1" applyBorder="1">
      <alignment vertical="center"/>
    </xf>
    <xf numFmtId="176" fontId="5" fillId="4" borderId="10" xfId="1" applyNumberFormat="1" applyFont="1" applyFill="1" applyBorder="1">
      <alignment vertical="center"/>
    </xf>
    <xf numFmtId="176" fontId="5" fillId="9" borderId="10" xfId="1" applyNumberFormat="1" applyFont="1" applyFill="1" applyBorder="1" applyAlignment="1">
      <alignment horizontal="center" vertical="center"/>
    </xf>
    <xf numFmtId="176" fontId="5" fillId="9" borderId="0" xfId="1" applyNumberFormat="1" applyFont="1" applyFill="1" applyAlignment="1">
      <alignment horizontal="center" vertical="center"/>
    </xf>
    <xf numFmtId="176" fontId="5" fillId="0" borderId="10" xfId="1" applyNumberFormat="1" applyFont="1" applyBorder="1">
      <alignment vertical="center"/>
    </xf>
    <xf numFmtId="176" fontId="5" fillId="0" borderId="10" xfId="1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center" vertical="center"/>
    </xf>
    <xf numFmtId="176" fontId="5" fillId="0" borderId="10" xfId="1" applyNumberFormat="1" applyFont="1" applyBorder="1" applyAlignment="1">
      <alignment horizontal="right" vertical="center"/>
    </xf>
    <xf numFmtId="41" fontId="27" fillId="4" borderId="10" xfId="4" applyFont="1" applyFill="1" applyBorder="1" applyAlignment="1" applyProtection="1">
      <alignment vertical="center"/>
    </xf>
    <xf numFmtId="0" fontId="27" fillId="9" borderId="10" xfId="1" applyFont="1" applyFill="1" applyBorder="1" applyAlignment="1">
      <alignment vertical="center" wrapText="1"/>
    </xf>
    <xf numFmtId="176" fontId="5" fillId="0" borderId="27" xfId="1" applyNumberFormat="1" applyFont="1" applyBorder="1">
      <alignment vertical="center"/>
    </xf>
    <xf numFmtId="0" fontId="1" fillId="0" borderId="13" xfId="1" applyBorder="1" applyAlignment="1">
      <alignment horizontal="center" vertical="center"/>
    </xf>
    <xf numFmtId="176" fontId="42" fillId="0" borderId="0" xfId="1" applyNumberFormat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34" fillId="6" borderId="31" xfId="1" applyNumberFormat="1" applyFont="1" applyFill="1" applyBorder="1" applyAlignment="1">
      <alignment horizontal="center" vertical="center" wrapText="1"/>
    </xf>
    <xf numFmtId="176" fontId="34" fillId="6" borderId="5" xfId="1" applyNumberFormat="1" applyFont="1" applyFill="1" applyBorder="1">
      <alignment vertical="center"/>
    </xf>
    <xf numFmtId="176" fontId="34" fillId="6" borderId="5" xfId="1" applyNumberFormat="1" applyFont="1" applyFill="1" applyBorder="1" applyAlignment="1">
      <alignment horizontal="center" vertical="center" wrapText="1"/>
    </xf>
    <xf numFmtId="176" fontId="34" fillId="6" borderId="5" xfId="1" applyNumberFormat="1" applyFont="1" applyFill="1" applyBorder="1" applyAlignment="1">
      <alignment horizontal="center" vertical="center"/>
    </xf>
    <xf numFmtId="176" fontId="34" fillId="6" borderId="5" xfId="1" applyNumberFormat="1" applyFont="1" applyFill="1" applyBorder="1" applyAlignment="1">
      <alignment horizontal="left" vertical="center"/>
    </xf>
    <xf numFmtId="176" fontId="34" fillId="4" borderId="5" xfId="1" applyNumberFormat="1" applyFont="1" applyFill="1" applyBorder="1" applyAlignment="1">
      <alignment horizontal="right" vertical="center" shrinkToFit="1"/>
    </xf>
    <xf numFmtId="176" fontId="34" fillId="6" borderId="5" xfId="1" applyNumberFormat="1" applyFont="1" applyFill="1" applyBorder="1" applyAlignment="1">
      <alignment horizontal="right" vertical="center" shrinkToFit="1"/>
    </xf>
    <xf numFmtId="176" fontId="34" fillId="5" borderId="5" xfId="1" applyNumberFormat="1" applyFont="1" applyFill="1" applyBorder="1" applyAlignment="1">
      <alignment horizontal="right" vertical="center" shrinkToFit="1"/>
    </xf>
    <xf numFmtId="176" fontId="34" fillId="6" borderId="8" xfId="1" applyNumberFormat="1" applyFont="1" applyFill="1" applyBorder="1" applyAlignment="1">
      <alignment horizontal="left" vertical="center" shrinkToFit="1"/>
    </xf>
    <xf numFmtId="176" fontId="34" fillId="0" borderId="25" xfId="1" applyNumberFormat="1" applyFont="1" applyBorder="1" applyAlignment="1">
      <alignment horizontal="left" vertical="center" wrapText="1"/>
    </xf>
    <xf numFmtId="176" fontId="34" fillId="0" borderId="31" xfId="1" applyNumberFormat="1" applyFont="1" applyBorder="1" applyAlignment="1">
      <alignment horizontal="center" vertical="center" wrapText="1"/>
    </xf>
    <xf numFmtId="176" fontId="34" fillId="0" borderId="5" xfId="1" applyNumberFormat="1" applyFont="1" applyBorder="1">
      <alignment vertical="center"/>
    </xf>
    <xf numFmtId="176" fontId="34" fillId="0" borderId="5" xfId="1" applyNumberFormat="1" applyFont="1" applyBorder="1" applyAlignment="1">
      <alignment horizontal="center" vertical="center" wrapText="1"/>
    </xf>
    <xf numFmtId="176" fontId="34" fillId="0" borderId="5" xfId="1" applyNumberFormat="1" applyFont="1" applyBorder="1" applyAlignment="1">
      <alignment horizontal="center" vertical="center"/>
    </xf>
    <xf numFmtId="176" fontId="34" fillId="0" borderId="5" xfId="1" applyNumberFormat="1" applyFont="1" applyBorder="1" applyAlignment="1">
      <alignment horizontal="left" vertical="center"/>
    </xf>
    <xf numFmtId="176" fontId="34" fillId="2" borderId="5" xfId="1" applyNumberFormat="1" applyFont="1" applyFill="1" applyBorder="1" applyAlignment="1">
      <alignment horizontal="right" vertical="center" shrinkToFit="1"/>
    </xf>
    <xf numFmtId="176" fontId="34" fillId="0" borderId="8" xfId="1" applyNumberFormat="1" applyFont="1" applyBorder="1" applyAlignment="1">
      <alignment horizontal="left" vertical="center" shrinkToFit="1"/>
    </xf>
    <xf numFmtId="176" fontId="34" fillId="0" borderId="11" xfId="1" applyNumberFormat="1" applyFont="1" applyBorder="1" applyAlignment="1">
      <alignment horizontal="left" vertical="center" wrapText="1"/>
    </xf>
    <xf numFmtId="176" fontId="42" fillId="9" borderId="31" xfId="1" applyNumberFormat="1" applyFont="1" applyFill="1" applyBorder="1" applyAlignment="1">
      <alignment vertical="center" wrapText="1"/>
    </xf>
    <xf numFmtId="176" fontId="42" fillId="9" borderId="5" xfId="1" applyNumberFormat="1" applyFont="1" applyFill="1" applyBorder="1" applyAlignment="1" applyProtection="1">
      <alignment vertical="center" wrapText="1"/>
      <protection locked="0"/>
    </xf>
    <xf numFmtId="176" fontId="42" fillId="9" borderId="5" xfId="1" applyNumberFormat="1" applyFont="1" applyFill="1" applyBorder="1" applyAlignment="1" applyProtection="1">
      <alignment horizontal="center" vertical="center" wrapText="1"/>
      <protection locked="0"/>
    </xf>
    <xf numFmtId="176" fontId="42" fillId="9" borderId="5" xfId="1" applyNumberFormat="1" applyFont="1" applyFill="1" applyBorder="1" applyAlignment="1" applyProtection="1">
      <alignment horizontal="left" vertical="center" wrapText="1"/>
      <protection locked="0"/>
    </xf>
    <xf numFmtId="181" fontId="43" fillId="9" borderId="5" xfId="4" applyNumberFormat="1" applyFont="1" applyFill="1" applyBorder="1" applyAlignment="1" applyProtection="1">
      <alignment horizontal="right" vertical="center"/>
      <protection locked="0"/>
    </xf>
    <xf numFmtId="176" fontId="42" fillId="9" borderId="8" xfId="1" applyNumberFormat="1" applyFont="1" applyFill="1" applyBorder="1" applyAlignment="1">
      <alignment horizontal="left" vertical="center" wrapText="1"/>
    </xf>
    <xf numFmtId="3" fontId="44" fillId="0" borderId="11" xfId="1" applyNumberFormat="1" applyFont="1" applyBorder="1" applyAlignment="1" applyProtection="1">
      <alignment horizontal="left" vertical="center" wrapText="1"/>
      <protection locked="0"/>
    </xf>
    <xf numFmtId="176" fontId="42" fillId="2" borderId="31" xfId="1" applyNumberFormat="1" applyFont="1" applyFill="1" applyBorder="1" applyAlignment="1">
      <alignment horizontal="center" vertical="center" wrapText="1"/>
    </xf>
    <xf numFmtId="176" fontId="42" fillId="2" borderId="5" xfId="1" applyNumberFormat="1" applyFont="1" applyFill="1" applyBorder="1" applyAlignment="1" applyProtection="1">
      <alignment horizontal="center" vertical="center" wrapText="1"/>
      <protection locked="0"/>
    </xf>
    <xf numFmtId="176" fontId="42" fillId="2" borderId="5" xfId="1" applyNumberFormat="1" applyFont="1" applyFill="1" applyBorder="1" applyAlignment="1" applyProtection="1">
      <alignment horizontal="left" vertical="center" wrapText="1"/>
      <protection locked="0"/>
    </xf>
    <xf numFmtId="176" fontId="45" fillId="4" borderId="5" xfId="2" applyNumberFormat="1" applyFont="1" applyFill="1" applyBorder="1" applyAlignment="1" applyProtection="1">
      <alignment horizontal="right" vertical="center" shrinkToFit="1"/>
      <protection locked="0"/>
    </xf>
    <xf numFmtId="176" fontId="45" fillId="2" borderId="5" xfId="2" applyNumberFormat="1" applyFont="1" applyFill="1" applyBorder="1" applyAlignment="1" applyProtection="1">
      <alignment horizontal="right" vertical="center" shrinkToFit="1"/>
      <protection locked="0"/>
    </xf>
    <xf numFmtId="41" fontId="44" fillId="0" borderId="5" xfId="4" applyFont="1" applyFill="1" applyBorder="1" applyAlignment="1" applyProtection="1">
      <alignment horizontal="right" vertical="center"/>
      <protection locked="0"/>
    </xf>
    <xf numFmtId="176" fontId="45" fillId="0" borderId="5" xfId="2" applyNumberFormat="1" applyFont="1" applyBorder="1" applyAlignment="1" applyProtection="1">
      <alignment horizontal="right" vertical="center" shrinkToFit="1"/>
      <protection locked="0"/>
    </xf>
    <xf numFmtId="41" fontId="45" fillId="0" borderId="8" xfId="4" applyFont="1" applyBorder="1" applyAlignment="1">
      <alignment horizontal="left" vertical="center" wrapText="1"/>
    </xf>
    <xf numFmtId="176" fontId="43" fillId="9" borderId="5" xfId="4" applyNumberFormat="1" applyFont="1" applyFill="1" applyBorder="1" applyAlignment="1" applyProtection="1">
      <alignment horizontal="right" vertical="center"/>
      <protection locked="0"/>
    </xf>
    <xf numFmtId="41" fontId="34" fillId="9" borderId="8" xfId="4" applyFont="1" applyFill="1" applyBorder="1" applyAlignment="1">
      <alignment horizontal="left" vertical="center" wrapText="1"/>
    </xf>
    <xf numFmtId="176" fontId="42" fillId="2" borderId="5" xfId="1" applyNumberFormat="1" applyFont="1" applyFill="1" applyBorder="1" applyAlignment="1" applyProtection="1">
      <alignment horizontal="right" vertical="center" wrapText="1"/>
      <protection locked="0"/>
    </xf>
    <xf numFmtId="176" fontId="46" fillId="2" borderId="5" xfId="4" applyNumberFormat="1" applyFont="1" applyFill="1" applyBorder="1" applyAlignment="1" applyProtection="1">
      <alignment horizontal="right" vertical="center" shrinkToFit="1"/>
      <protection locked="0"/>
    </xf>
    <xf numFmtId="41" fontId="42" fillId="0" borderId="8" xfId="4" applyFont="1" applyBorder="1" applyAlignment="1">
      <alignment horizontal="left" vertical="center" wrapText="1"/>
    </xf>
    <xf numFmtId="3" fontId="44" fillId="0" borderId="29" xfId="1" applyNumberFormat="1" applyFont="1" applyBorder="1" applyAlignment="1" applyProtection="1">
      <alignment horizontal="left" vertical="center" wrapText="1"/>
      <protection locked="0"/>
    </xf>
    <xf numFmtId="41" fontId="46" fillId="2" borderId="5" xfId="4" applyFont="1" applyFill="1" applyBorder="1" applyAlignment="1" applyProtection="1">
      <alignment horizontal="right" vertical="center" shrinkToFit="1"/>
      <protection locked="0"/>
    </xf>
    <xf numFmtId="176" fontId="42" fillId="2" borderId="37" xfId="1" applyNumberFormat="1" applyFont="1" applyFill="1" applyBorder="1" applyAlignment="1">
      <alignment horizontal="center" vertical="center" wrapText="1"/>
    </xf>
    <xf numFmtId="176" fontId="42" fillId="2" borderId="38" xfId="1" applyNumberFormat="1" applyFont="1" applyFill="1" applyBorder="1" applyAlignment="1" applyProtection="1">
      <alignment horizontal="center" vertical="center" wrapText="1"/>
      <protection locked="0"/>
    </xf>
    <xf numFmtId="176" fontId="42" fillId="2" borderId="38" xfId="1" applyNumberFormat="1" applyFont="1" applyFill="1" applyBorder="1" applyAlignment="1" applyProtection="1">
      <alignment horizontal="left" vertical="center" wrapText="1"/>
      <protection locked="0"/>
    </xf>
    <xf numFmtId="176" fontId="42" fillId="4" borderId="38" xfId="2" applyNumberFormat="1" applyFont="1" applyFill="1" applyBorder="1" applyAlignment="1" applyProtection="1">
      <alignment horizontal="right" vertical="center" shrinkToFit="1"/>
      <protection locked="0"/>
    </xf>
    <xf numFmtId="176" fontId="42" fillId="2" borderId="38" xfId="2" applyNumberFormat="1" applyFont="1" applyFill="1" applyBorder="1" applyAlignment="1" applyProtection="1">
      <alignment horizontal="right" vertical="center" shrinkToFit="1"/>
      <protection locked="0"/>
    </xf>
    <xf numFmtId="176" fontId="42" fillId="0" borderId="38" xfId="2" applyNumberFormat="1" applyFont="1" applyBorder="1" applyAlignment="1" applyProtection="1">
      <alignment horizontal="right" vertical="center" shrinkToFit="1"/>
      <protection locked="0"/>
    </xf>
    <xf numFmtId="176" fontId="42" fillId="0" borderId="39" xfId="2" applyNumberFormat="1" applyFont="1" applyFill="1" applyBorder="1" applyAlignment="1">
      <alignment horizontal="left" vertical="center" shrinkToFit="1"/>
    </xf>
    <xf numFmtId="3" fontId="43" fillId="0" borderId="30" xfId="1" applyNumberFormat="1" applyFont="1" applyBorder="1" applyAlignment="1" applyProtection="1">
      <alignment horizontal="left" vertical="center" wrapText="1"/>
      <protection locked="0"/>
    </xf>
    <xf numFmtId="176" fontId="34" fillId="6" borderId="5" xfId="1" applyNumberFormat="1" applyFont="1" applyFill="1" applyBorder="1" applyAlignment="1">
      <alignment horizontal="centerContinuous" vertical="center" wrapText="1"/>
    </xf>
    <xf numFmtId="177" fontId="34" fillId="4" borderId="5" xfId="1" applyNumberFormat="1" applyFont="1" applyFill="1" applyBorder="1" applyAlignment="1">
      <alignment horizontal="right" vertical="center" shrinkToFit="1"/>
    </xf>
    <xf numFmtId="176" fontId="42" fillId="6" borderId="5" xfId="1" applyNumberFormat="1" applyFont="1" applyFill="1" applyBorder="1" applyAlignment="1">
      <alignment horizontal="left" vertical="center" wrapText="1"/>
    </xf>
    <xf numFmtId="176" fontId="42" fillId="6" borderId="7" xfId="1" applyNumberFormat="1" applyFont="1" applyFill="1" applyBorder="1" applyAlignment="1">
      <alignment horizontal="left" vertical="center" wrapText="1"/>
    </xf>
    <xf numFmtId="176" fontId="42" fillId="6" borderId="8" xfId="1" applyNumberFormat="1" applyFont="1" applyFill="1" applyBorder="1">
      <alignment vertical="center"/>
    </xf>
    <xf numFmtId="176" fontId="34" fillId="2" borderId="32" xfId="1" applyNumberFormat="1" applyFont="1" applyFill="1" applyBorder="1" applyAlignment="1">
      <alignment horizontal="center" vertical="center" wrapText="1"/>
    </xf>
    <xf numFmtId="176" fontId="34" fillId="2" borderId="13" xfId="1" applyNumberFormat="1" applyFont="1" applyFill="1" applyBorder="1" applyAlignment="1" applyProtection="1">
      <alignment vertical="center" shrinkToFit="1"/>
      <protection locked="0"/>
    </xf>
    <xf numFmtId="176" fontId="34" fillId="2" borderId="13" xfId="1" applyNumberFormat="1" applyFont="1" applyFill="1" applyBorder="1" applyAlignment="1" applyProtection="1">
      <alignment horizontal="center" vertical="center" wrapText="1"/>
      <protection locked="0"/>
    </xf>
    <xf numFmtId="176" fontId="34" fillId="2" borderId="13" xfId="1" applyNumberFormat="1" applyFont="1" applyFill="1" applyBorder="1" applyAlignment="1">
      <alignment horizontal="center" vertical="center" wrapText="1"/>
    </xf>
    <xf numFmtId="176" fontId="34" fillId="2" borderId="13" xfId="1" applyNumberFormat="1" applyFont="1" applyFill="1" applyBorder="1" applyAlignment="1" applyProtection="1">
      <alignment horizontal="center" vertical="center" shrinkToFit="1"/>
      <protection locked="0"/>
    </xf>
    <xf numFmtId="177" fontId="34" fillId="4" borderId="13" xfId="2" applyNumberFormat="1" applyFont="1" applyFill="1" applyBorder="1" applyAlignment="1" applyProtection="1">
      <alignment horizontal="right" vertical="center" shrinkToFit="1"/>
      <protection locked="0"/>
    </xf>
    <xf numFmtId="176" fontId="34" fillId="4" borderId="13" xfId="2" applyNumberFormat="1" applyFont="1" applyFill="1" applyBorder="1" applyAlignment="1" applyProtection="1">
      <alignment horizontal="right" vertical="center" shrinkToFit="1"/>
      <protection locked="0"/>
    </xf>
    <xf numFmtId="177" fontId="34" fillId="5" borderId="13" xfId="2" applyNumberFormat="1" applyFont="1" applyFill="1" applyBorder="1" applyAlignment="1" applyProtection="1">
      <alignment horizontal="right" vertical="center" shrinkToFit="1"/>
      <protection locked="0"/>
    </xf>
    <xf numFmtId="177" fontId="34" fillId="0" borderId="13" xfId="2" applyNumberFormat="1" applyFont="1" applyFill="1" applyBorder="1" applyAlignment="1" applyProtection="1">
      <alignment horizontal="right" vertical="center" shrinkToFit="1"/>
      <protection locked="0"/>
    </xf>
    <xf numFmtId="176" fontId="34" fillId="2" borderId="13" xfId="2" applyNumberFormat="1" applyFont="1" applyFill="1" applyBorder="1" applyAlignment="1">
      <alignment horizontal="center" vertical="center" shrinkToFit="1"/>
    </xf>
    <xf numFmtId="176" fontId="34" fillId="2" borderId="41" xfId="2" applyNumberFormat="1" applyFont="1" applyFill="1" applyBorder="1" applyAlignment="1">
      <alignment horizontal="center" vertical="center" shrinkToFit="1"/>
    </xf>
    <xf numFmtId="3" fontId="47" fillId="0" borderId="33" xfId="1" applyNumberFormat="1" applyFont="1" applyBorder="1" applyAlignment="1" applyProtection="1">
      <alignment horizontal="center" vertical="center" wrapText="1"/>
      <protection locked="0"/>
    </xf>
    <xf numFmtId="176" fontId="34" fillId="7" borderId="35" xfId="2" applyNumberFormat="1" applyFont="1" applyFill="1" applyBorder="1" applyAlignment="1" applyProtection="1">
      <alignment horizontal="right" vertical="center" shrinkToFit="1"/>
      <protection locked="0"/>
    </xf>
    <xf numFmtId="3" fontId="48" fillId="7" borderId="35" xfId="1" applyNumberFormat="1" applyFont="1" applyFill="1" applyBorder="1" applyAlignment="1" applyProtection="1">
      <alignment horizontal="left" vertical="center" wrapText="1"/>
      <protection locked="0"/>
    </xf>
    <xf numFmtId="3" fontId="48" fillId="7" borderId="42" xfId="1" applyNumberFormat="1" applyFont="1" applyFill="1" applyBorder="1" applyAlignment="1" applyProtection="1">
      <alignment horizontal="left" vertical="center" wrapText="1"/>
      <protection locked="0"/>
    </xf>
    <xf numFmtId="3" fontId="48" fillId="7" borderId="36" xfId="1" applyNumberFormat="1" applyFont="1" applyFill="1" applyBorder="1" applyAlignment="1" applyProtection="1">
      <alignment horizontal="center" vertical="center" wrapText="1"/>
      <protection locked="0"/>
    </xf>
    <xf numFmtId="0" fontId="42" fillId="2" borderId="5" xfId="1" applyFont="1" applyFill="1" applyBorder="1" applyAlignment="1" applyProtection="1">
      <alignment horizontal="center" vertical="center" shrinkToFit="1"/>
      <protection locked="0"/>
    </xf>
    <xf numFmtId="49" fontId="42" fillId="2" borderId="5" xfId="1" applyNumberFormat="1" applyFont="1" applyFill="1" applyBorder="1" applyAlignment="1" applyProtection="1">
      <alignment horizontal="center" vertical="center" wrapText="1"/>
      <protection locked="0"/>
    </xf>
    <xf numFmtId="176" fontId="42" fillId="2" borderId="5" xfId="1" applyNumberFormat="1" applyFont="1" applyFill="1" applyBorder="1" applyAlignment="1">
      <alignment horizontal="center" vertical="center" wrapText="1"/>
    </xf>
    <xf numFmtId="176" fontId="42" fillId="2" borderId="5" xfId="1" applyNumberFormat="1" applyFont="1" applyFill="1" applyBorder="1" applyAlignment="1" applyProtection="1">
      <alignment horizontal="center" vertical="center" wrapText="1" shrinkToFit="1"/>
      <protection locked="0"/>
    </xf>
    <xf numFmtId="177" fontId="42" fillId="4" borderId="5" xfId="2" applyNumberFormat="1" applyFont="1" applyFill="1" applyBorder="1" applyAlignment="1" applyProtection="1">
      <alignment horizontal="right" vertical="center" shrinkToFit="1"/>
      <protection locked="0"/>
    </xf>
    <xf numFmtId="176" fontId="42" fillId="0" borderId="5" xfId="2" applyNumberFormat="1" applyFont="1" applyBorder="1" applyAlignment="1" applyProtection="1">
      <alignment horizontal="right" vertical="center" shrinkToFit="1"/>
      <protection locked="0"/>
    </xf>
    <xf numFmtId="176" fontId="42" fillId="0" borderId="5" xfId="2" applyNumberFormat="1" applyFont="1" applyFill="1" applyBorder="1" applyAlignment="1" applyProtection="1">
      <alignment horizontal="right" vertical="center" shrinkToFit="1"/>
      <protection locked="0"/>
    </xf>
    <xf numFmtId="176" fontId="42" fillId="5" borderId="5" xfId="2" applyNumberFormat="1" applyFont="1" applyFill="1" applyBorder="1" applyAlignment="1">
      <alignment horizontal="right" vertical="center" shrinkToFit="1"/>
    </xf>
    <xf numFmtId="176" fontId="42" fillId="4" borderId="5" xfId="2" applyNumberFormat="1" applyFont="1" applyFill="1" applyBorder="1" applyAlignment="1">
      <alignment horizontal="right" vertical="center" shrinkToFit="1"/>
    </xf>
    <xf numFmtId="176" fontId="42" fillId="0" borderId="5" xfId="2" applyNumberFormat="1" applyFont="1" applyFill="1" applyBorder="1" applyAlignment="1">
      <alignment horizontal="center" vertical="center" shrinkToFit="1"/>
    </xf>
    <xf numFmtId="3" fontId="47" fillId="0" borderId="5" xfId="1" applyNumberFormat="1" applyFont="1" applyBorder="1" applyAlignment="1" applyProtection="1">
      <alignment horizontal="left" vertical="center" wrapText="1"/>
      <protection locked="0"/>
    </xf>
    <xf numFmtId="3" fontId="47" fillId="0" borderId="7" xfId="1" applyNumberFormat="1" applyFont="1" applyBorder="1" applyAlignment="1" applyProtection="1">
      <alignment horizontal="left" vertical="center" wrapText="1"/>
      <protection locked="0"/>
    </xf>
    <xf numFmtId="3" fontId="47" fillId="0" borderId="8" xfId="1" applyNumberFormat="1" applyFont="1" applyBorder="1" applyAlignment="1" applyProtection="1">
      <alignment horizontal="center" vertical="center" wrapText="1"/>
      <protection locked="0"/>
    </xf>
    <xf numFmtId="3" fontId="44" fillId="0" borderId="5" xfId="1" applyNumberFormat="1" applyFont="1" applyBorder="1" applyAlignment="1" applyProtection="1">
      <alignment horizontal="left" vertical="center" wrapText="1"/>
      <protection locked="0"/>
    </xf>
    <xf numFmtId="3" fontId="44" fillId="0" borderId="7" xfId="1" applyNumberFormat="1" applyFont="1" applyBorder="1" applyAlignment="1" applyProtection="1">
      <alignment horizontal="left" vertical="center" wrapText="1"/>
      <protection locked="0"/>
    </xf>
    <xf numFmtId="176" fontId="34" fillId="7" borderId="5" xfId="2" applyNumberFormat="1" applyFont="1" applyFill="1" applyBorder="1" applyAlignment="1" applyProtection="1">
      <alignment horizontal="right" vertical="center" shrinkToFit="1"/>
      <protection locked="0"/>
    </xf>
    <xf numFmtId="3" fontId="47" fillId="7" borderId="5" xfId="1" applyNumberFormat="1" applyFont="1" applyFill="1" applyBorder="1" applyAlignment="1" applyProtection="1">
      <alignment horizontal="left" vertical="center" wrapText="1"/>
      <protection locked="0"/>
    </xf>
    <xf numFmtId="3" fontId="47" fillId="7" borderId="7" xfId="1" applyNumberFormat="1" applyFont="1" applyFill="1" applyBorder="1" applyAlignment="1" applyProtection="1">
      <alignment horizontal="left" vertical="center" wrapText="1"/>
      <protection locked="0"/>
    </xf>
    <xf numFmtId="3" fontId="47" fillId="7" borderId="8" xfId="1" applyNumberFormat="1" applyFont="1" applyFill="1" applyBorder="1" applyAlignment="1" applyProtection="1">
      <alignment horizontal="center" vertical="center" wrapText="1"/>
      <protection locked="0"/>
    </xf>
    <xf numFmtId="176" fontId="42" fillId="0" borderId="31" xfId="1" applyNumberFormat="1" applyFont="1" applyBorder="1" applyAlignment="1">
      <alignment horizontal="center" vertical="center" wrapText="1"/>
    </xf>
    <xf numFmtId="176" fontId="42" fillId="0" borderId="5" xfId="1" applyNumberFormat="1" applyFont="1" applyBorder="1" applyAlignment="1">
      <alignment horizontal="center" vertical="center" wrapText="1"/>
    </xf>
    <xf numFmtId="0" fontId="49" fillId="0" borderId="5" xfId="1" applyFont="1" applyBorder="1" applyAlignment="1">
      <alignment horizontal="center" vertical="center" wrapText="1"/>
    </xf>
    <xf numFmtId="176" fontId="42" fillId="0" borderId="5" xfId="1" applyNumberFormat="1" applyFont="1" applyBorder="1" applyAlignment="1">
      <alignment horizontal="center" vertical="center"/>
    </xf>
    <xf numFmtId="0" fontId="49" fillId="0" borderId="5" xfId="1" applyFont="1" applyBorder="1" applyAlignment="1">
      <alignment horizontal="left" vertical="center" wrapText="1"/>
    </xf>
    <xf numFmtId="41" fontId="49" fillId="4" borderId="5" xfId="2" applyFont="1" applyFill="1" applyBorder="1" applyAlignment="1" applyProtection="1">
      <alignment horizontal="center" vertical="center"/>
    </xf>
    <xf numFmtId="176" fontId="42" fillId="0" borderId="5" xfId="4" applyNumberFormat="1" applyFont="1" applyFill="1" applyBorder="1" applyAlignment="1" applyProtection="1">
      <alignment horizontal="right" vertical="center" shrinkToFit="1"/>
      <protection locked="0"/>
    </xf>
    <xf numFmtId="176" fontId="49" fillId="0" borderId="5" xfId="4" applyNumberFormat="1" applyFont="1" applyFill="1" applyBorder="1" applyAlignment="1" applyProtection="1">
      <alignment horizontal="right" vertical="center"/>
    </xf>
    <xf numFmtId="176" fontId="42" fillId="4" borderId="5" xfId="4" applyNumberFormat="1" applyFont="1" applyFill="1" applyBorder="1" applyAlignment="1" applyProtection="1">
      <alignment horizontal="right" vertical="center" shrinkToFit="1"/>
      <protection locked="0"/>
    </xf>
    <xf numFmtId="0" fontId="49" fillId="0" borderId="7" xfId="1" applyFont="1" applyBorder="1" applyAlignment="1">
      <alignment horizontal="left" vertical="center" wrapText="1"/>
    </xf>
    <xf numFmtId="0" fontId="42" fillId="0" borderId="5" xfId="1" applyFont="1" applyBorder="1" applyAlignment="1" applyProtection="1">
      <alignment horizontal="center" vertical="center" shrinkToFit="1"/>
      <protection locked="0"/>
    </xf>
    <xf numFmtId="0" fontId="42" fillId="0" borderId="5" xfId="1" applyFont="1" applyBorder="1" applyAlignment="1" applyProtection="1">
      <alignment horizontal="center" vertical="center" wrapText="1"/>
      <protection locked="0"/>
    </xf>
    <xf numFmtId="176" fontId="42" fillId="0" borderId="5" xfId="1" applyNumberFormat="1" applyFont="1" applyBorder="1" applyAlignment="1" applyProtection="1">
      <alignment horizontal="center" vertical="center" wrapText="1" shrinkToFit="1"/>
      <protection locked="0"/>
    </xf>
    <xf numFmtId="176" fontId="42" fillId="0" borderId="5" xfId="1" applyNumberFormat="1" applyFont="1" applyBorder="1" applyAlignment="1" applyProtection="1">
      <alignment horizontal="left" vertical="center" wrapText="1"/>
      <protection locked="0"/>
    </xf>
    <xf numFmtId="176" fontId="42" fillId="4" borderId="5" xfId="2" applyNumberFormat="1" applyFont="1" applyFill="1" applyBorder="1" applyAlignment="1" applyProtection="1">
      <alignment horizontal="right" vertical="center" shrinkToFit="1"/>
      <protection locked="0"/>
    </xf>
    <xf numFmtId="176" fontId="42" fillId="0" borderId="5" xfId="1" applyNumberFormat="1" applyFont="1" applyBorder="1" applyAlignment="1" applyProtection="1">
      <alignment horizontal="center" vertical="center" shrinkToFit="1"/>
      <protection locked="0"/>
    </xf>
    <xf numFmtId="176" fontId="34" fillId="0" borderId="37" xfId="1" applyNumberFormat="1" applyFont="1" applyBorder="1" applyAlignment="1">
      <alignment horizontal="center" vertical="center" wrapText="1"/>
    </xf>
    <xf numFmtId="176" fontId="34" fillId="0" borderId="38" xfId="1" applyNumberFormat="1" applyFont="1" applyBorder="1" applyAlignment="1" applyProtection="1">
      <alignment vertical="center" wrapText="1"/>
      <protection locked="0"/>
    </xf>
    <xf numFmtId="176" fontId="34" fillId="0" borderId="38" xfId="1" applyNumberFormat="1" applyFont="1" applyBorder="1" applyAlignment="1" applyProtection="1">
      <alignment horizontal="center" vertical="center" wrapText="1"/>
      <protection locked="0"/>
    </xf>
    <xf numFmtId="176" fontId="34" fillId="0" borderId="38" xfId="1" applyNumberFormat="1" applyFont="1" applyBorder="1" applyAlignment="1">
      <alignment horizontal="center" vertical="center" wrapText="1"/>
    </xf>
    <xf numFmtId="176" fontId="34" fillId="0" borderId="38" xfId="1" applyNumberFormat="1" applyFont="1" applyBorder="1" applyAlignment="1" applyProtection="1">
      <alignment horizontal="left" vertical="center" wrapText="1"/>
      <protection locked="0"/>
    </xf>
    <xf numFmtId="177" fontId="34" fillId="4" borderId="38" xfId="2" applyNumberFormat="1" applyFont="1" applyFill="1" applyBorder="1" applyAlignment="1" applyProtection="1">
      <alignment horizontal="right" vertical="center" shrinkToFit="1"/>
      <protection locked="0"/>
    </xf>
    <xf numFmtId="176" fontId="34" fillId="0" borderId="38" xfId="2" applyNumberFormat="1" applyFont="1" applyFill="1" applyBorder="1" applyAlignment="1" applyProtection="1">
      <alignment horizontal="right" vertical="center" shrinkToFit="1"/>
      <protection locked="0"/>
    </xf>
    <xf numFmtId="176" fontId="34" fillId="5" borderId="38" xfId="2" applyNumberFormat="1" applyFont="1" applyFill="1" applyBorder="1" applyAlignment="1">
      <alignment horizontal="right" vertical="center" shrinkToFit="1"/>
    </xf>
    <xf numFmtId="176" fontId="42" fillId="0" borderId="38" xfId="1" applyNumberFormat="1" applyFont="1" applyBorder="1">
      <alignment vertical="center"/>
    </xf>
    <xf numFmtId="176" fontId="34" fillId="4" borderId="38" xfId="2" applyNumberFormat="1" applyFont="1" applyFill="1" applyBorder="1" applyAlignment="1">
      <alignment horizontal="right" vertical="center" shrinkToFit="1"/>
    </xf>
    <xf numFmtId="176" fontId="42" fillId="0" borderId="38" xfId="2" applyNumberFormat="1" applyFont="1" applyFill="1" applyBorder="1" applyAlignment="1">
      <alignment horizontal="center" vertical="center" shrinkToFit="1"/>
    </xf>
    <xf numFmtId="176" fontId="34" fillId="0" borderId="38" xfId="2" applyNumberFormat="1" applyFont="1" applyFill="1" applyBorder="1" applyAlignment="1">
      <alignment horizontal="left" vertical="center" wrapText="1" shrinkToFit="1"/>
    </xf>
    <xf numFmtId="176" fontId="34" fillId="0" borderId="43" xfId="2" applyNumberFormat="1" applyFont="1" applyFill="1" applyBorder="1" applyAlignment="1">
      <alignment horizontal="left" vertical="center" wrapText="1" shrinkToFit="1"/>
    </xf>
    <xf numFmtId="176" fontId="42" fillId="0" borderId="39" xfId="1" applyNumberFormat="1" applyFont="1" applyBorder="1">
      <alignment vertical="center"/>
    </xf>
    <xf numFmtId="41" fontId="44" fillId="5" borderId="5" xfId="4" applyFont="1" applyFill="1" applyBorder="1" applyAlignment="1" applyProtection="1">
      <alignment horizontal="right" vertical="center"/>
      <protection locked="0"/>
    </xf>
    <xf numFmtId="176" fontId="44" fillId="5" borderId="5" xfId="4" applyNumberFormat="1" applyFont="1" applyFill="1" applyBorder="1" applyAlignment="1" applyProtection="1">
      <alignment horizontal="right" vertical="center"/>
      <protection locked="0"/>
    </xf>
    <xf numFmtId="176" fontId="42" fillId="0" borderId="44" xfId="2" applyNumberFormat="1" applyFont="1" applyFill="1" applyBorder="1" applyAlignment="1">
      <alignment horizontal="center" vertical="center" shrinkToFit="1"/>
    </xf>
    <xf numFmtId="176" fontId="42" fillId="2" borderId="5" xfId="2" applyNumberFormat="1" applyFont="1" applyFill="1" applyBorder="1" applyAlignment="1" applyProtection="1">
      <alignment horizontal="right" vertical="center" shrinkToFit="1"/>
      <protection locked="0"/>
    </xf>
    <xf numFmtId="176" fontId="49" fillId="2" borderId="5" xfId="4" applyNumberFormat="1" applyFont="1" applyFill="1" applyBorder="1" applyAlignment="1" applyProtection="1">
      <alignment horizontal="right" vertical="center"/>
    </xf>
    <xf numFmtId="176" fontId="42" fillId="2" borderId="5" xfId="4" applyNumberFormat="1" applyFont="1" applyFill="1" applyBorder="1" applyAlignment="1" applyProtection="1">
      <alignment horizontal="right" vertical="center" shrinkToFit="1"/>
      <protection locked="0"/>
    </xf>
    <xf numFmtId="176" fontId="34" fillId="2" borderId="5" xfId="2" applyNumberFormat="1" applyFont="1" applyFill="1" applyBorder="1" applyAlignment="1" applyProtection="1">
      <alignment horizontal="right" vertical="center" shrinkToFit="1"/>
      <protection locked="0"/>
    </xf>
    <xf numFmtId="0" fontId="42" fillId="0" borderId="0" xfId="1" applyFont="1" applyAlignment="1"/>
    <xf numFmtId="176" fontId="50" fillId="0" borderId="0" xfId="1" applyNumberFormat="1" applyFont="1" applyAlignment="1">
      <alignment horizontal="center" vertical="center"/>
    </xf>
    <xf numFmtId="176" fontId="50" fillId="0" borderId="0" xfId="1" applyNumberFormat="1" applyFont="1">
      <alignment vertical="center"/>
    </xf>
    <xf numFmtId="0" fontId="1" fillId="0" borderId="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3" fillId="0" borderId="0" xfId="5" applyFont="1" applyAlignment="1">
      <alignment horizontal="center" vertical="center"/>
    </xf>
    <xf numFmtId="176" fontId="23" fillId="3" borderId="3" xfId="1" applyNumberFormat="1" applyFont="1" applyFill="1" applyBorder="1" applyAlignment="1">
      <alignment horizontal="center" vertical="center" wrapText="1"/>
    </xf>
    <xf numFmtId="176" fontId="23" fillId="3" borderId="8" xfId="1" applyNumberFormat="1" applyFont="1" applyFill="1" applyBorder="1" applyAlignment="1">
      <alignment horizontal="center" vertical="center" wrapText="1"/>
    </xf>
    <xf numFmtId="0" fontId="34" fillId="7" borderId="34" xfId="1" applyFont="1" applyFill="1" applyBorder="1" applyAlignment="1" applyProtection="1">
      <alignment horizontal="center" vertical="center" shrinkToFit="1"/>
      <protection locked="0"/>
    </xf>
    <xf numFmtId="0" fontId="34" fillId="7" borderId="35" xfId="1" applyFont="1" applyFill="1" applyBorder="1" applyAlignment="1" applyProtection="1">
      <alignment horizontal="center" vertical="center" shrinkToFit="1"/>
      <protection locked="0"/>
    </xf>
    <xf numFmtId="176" fontId="2" fillId="0" borderId="0" xfId="1" applyNumberFormat="1" applyFont="1" applyAlignment="1">
      <alignment horizontal="center" vertical="center"/>
    </xf>
    <xf numFmtId="176" fontId="17" fillId="3" borderId="40" xfId="1" applyNumberFormat="1" applyFont="1" applyFill="1" applyBorder="1" applyAlignment="1">
      <alignment horizontal="center" vertical="center"/>
    </xf>
    <xf numFmtId="176" fontId="17" fillId="3" borderId="31" xfId="1" applyNumberFormat="1" applyFont="1" applyFill="1" applyBorder="1" applyAlignment="1">
      <alignment horizontal="center" vertical="center"/>
    </xf>
    <xf numFmtId="176" fontId="17" fillId="3" borderId="2" xfId="1" applyNumberFormat="1" applyFont="1" applyFill="1" applyBorder="1" applyAlignment="1">
      <alignment horizontal="center" vertical="center" wrapText="1"/>
    </xf>
    <xf numFmtId="176" fontId="17" fillId="3" borderId="5" xfId="1" applyNumberFormat="1" applyFont="1" applyFill="1" applyBorder="1" applyAlignment="1">
      <alignment horizontal="center" vertical="center"/>
    </xf>
    <xf numFmtId="176" fontId="17" fillId="3" borderId="5" xfId="1" applyNumberFormat="1" applyFont="1" applyFill="1" applyBorder="1" applyAlignment="1">
      <alignment horizontal="center" vertical="center" wrapText="1"/>
    </xf>
    <xf numFmtId="176" fontId="17" fillId="3" borderId="2" xfId="1" applyNumberFormat="1" applyFont="1" applyFill="1" applyBorder="1" applyAlignment="1">
      <alignment horizontal="center" vertical="center"/>
    </xf>
    <xf numFmtId="177" fontId="17" fillId="4" borderId="2" xfId="1" applyNumberFormat="1" applyFont="1" applyFill="1" applyBorder="1" applyAlignment="1">
      <alignment horizontal="center" vertical="center" wrapText="1"/>
    </xf>
    <xf numFmtId="177" fontId="17" fillId="4" borderId="5" xfId="1" applyNumberFormat="1" applyFont="1" applyFill="1" applyBorder="1" applyAlignment="1">
      <alignment horizontal="center" vertical="center" wrapText="1"/>
    </xf>
    <xf numFmtId="176" fontId="19" fillId="3" borderId="2" xfId="1" applyNumberFormat="1" applyFont="1" applyFill="1" applyBorder="1" applyAlignment="1">
      <alignment horizontal="center" vertical="center" wrapText="1"/>
    </xf>
    <xf numFmtId="176" fontId="20" fillId="3" borderId="2" xfId="1" applyNumberFormat="1" applyFont="1" applyFill="1" applyBorder="1" applyAlignment="1">
      <alignment horizontal="center" vertical="center"/>
    </xf>
    <xf numFmtId="176" fontId="21" fillId="5" borderId="2" xfId="1" applyNumberFormat="1" applyFont="1" applyFill="1" applyBorder="1" applyAlignment="1">
      <alignment horizontal="center" vertical="center" wrapText="1"/>
    </xf>
    <xf numFmtId="176" fontId="21" fillId="5" borderId="5" xfId="1" applyNumberFormat="1" applyFont="1" applyFill="1" applyBorder="1" applyAlignment="1">
      <alignment horizontal="center" vertical="center"/>
    </xf>
    <xf numFmtId="176" fontId="19" fillId="3" borderId="5" xfId="1" applyNumberFormat="1" applyFont="1" applyFill="1" applyBorder="1" applyAlignment="1">
      <alignment horizontal="center" vertical="center" wrapText="1"/>
    </xf>
    <xf numFmtId="176" fontId="34" fillId="7" borderId="31" xfId="1" applyNumberFormat="1" applyFont="1" applyFill="1" applyBorder="1" applyAlignment="1">
      <alignment horizontal="center" vertical="center" wrapText="1"/>
    </xf>
    <xf numFmtId="176" fontId="34" fillId="7" borderId="5" xfId="1" applyNumberFormat="1" applyFont="1" applyFill="1" applyBorder="1" applyAlignment="1">
      <alignment horizontal="center" vertical="center" wrapText="1"/>
    </xf>
    <xf numFmtId="176" fontId="22" fillId="4" borderId="2" xfId="1" applyNumberFormat="1" applyFont="1" applyFill="1" applyBorder="1" applyAlignment="1">
      <alignment horizontal="center" vertical="center" wrapText="1"/>
    </xf>
    <xf numFmtId="176" fontId="22" fillId="4" borderId="2" xfId="1" applyNumberFormat="1" applyFont="1" applyFill="1" applyBorder="1" applyAlignment="1">
      <alignment horizontal="center" vertical="center"/>
    </xf>
    <xf numFmtId="176" fontId="17" fillId="4" borderId="2" xfId="1" applyNumberFormat="1" applyFont="1" applyFill="1" applyBorder="1" applyAlignment="1">
      <alignment horizontal="center" vertical="center" wrapText="1"/>
    </xf>
    <xf numFmtId="176" fontId="17" fillId="4" borderId="5" xfId="1" applyNumberFormat="1" applyFont="1" applyFill="1" applyBorder="1" applyAlignment="1">
      <alignment horizontal="center" vertical="center"/>
    </xf>
    <xf numFmtId="176" fontId="17" fillId="4" borderId="5" xfId="1" applyNumberFormat="1" applyFont="1" applyFill="1" applyBorder="1" applyAlignment="1">
      <alignment horizontal="center" vertical="center" wrapText="1"/>
    </xf>
    <xf numFmtId="176" fontId="36" fillId="0" borderId="0" xfId="1" applyNumberFormat="1" applyFont="1" applyAlignment="1">
      <alignment horizontal="center" vertical="center"/>
    </xf>
    <xf numFmtId="176" fontId="41" fillId="8" borderId="14" xfId="1" applyNumberFormat="1" applyFont="1" applyFill="1" applyBorder="1" applyAlignment="1">
      <alignment horizontal="center" vertical="center"/>
    </xf>
    <xf numFmtId="176" fontId="41" fillId="8" borderId="19" xfId="1" applyNumberFormat="1" applyFont="1" applyFill="1" applyBorder="1" applyAlignment="1">
      <alignment horizontal="center" vertical="center"/>
    </xf>
    <xf numFmtId="176" fontId="17" fillId="5" borderId="15" xfId="1" applyNumberFormat="1" applyFont="1" applyFill="1" applyBorder="1" applyAlignment="1">
      <alignment horizontal="center" vertical="center"/>
    </xf>
    <xf numFmtId="176" fontId="17" fillId="5" borderId="20" xfId="1" applyNumberFormat="1" applyFont="1" applyFill="1" applyBorder="1" applyAlignment="1">
      <alignment horizontal="center" vertical="center"/>
    </xf>
    <xf numFmtId="176" fontId="17" fillId="5" borderId="1" xfId="1" applyNumberFormat="1" applyFont="1" applyFill="1" applyBorder="1" applyAlignment="1">
      <alignment horizontal="center" vertical="center"/>
    </xf>
    <xf numFmtId="176" fontId="17" fillId="5" borderId="4" xfId="1" applyNumberFormat="1" applyFont="1" applyFill="1" applyBorder="1" applyAlignment="1">
      <alignment horizontal="center" vertical="center"/>
    </xf>
    <xf numFmtId="176" fontId="17" fillId="5" borderId="1" xfId="1" applyNumberFormat="1" applyFont="1" applyFill="1" applyBorder="1" applyAlignment="1">
      <alignment horizontal="center" vertical="center" wrapText="1"/>
    </xf>
    <xf numFmtId="176" fontId="17" fillId="5" borderId="2" xfId="1" applyNumberFormat="1" applyFont="1" applyFill="1" applyBorder="1" applyAlignment="1">
      <alignment horizontal="center" vertical="center" wrapText="1"/>
    </xf>
    <xf numFmtId="176" fontId="17" fillId="5" borderId="5" xfId="1" applyNumberFormat="1" applyFont="1" applyFill="1" applyBorder="1" applyAlignment="1">
      <alignment horizontal="center" vertical="center" wrapText="1"/>
    </xf>
    <xf numFmtId="0" fontId="24" fillId="5" borderId="4" xfId="1" applyFont="1" applyFill="1" applyBorder="1" applyAlignment="1">
      <alignment horizontal="center" vertical="center"/>
    </xf>
    <xf numFmtId="176" fontId="17" fillId="5" borderId="16" xfId="1" applyNumberFormat="1" applyFont="1" applyFill="1" applyBorder="1" applyAlignment="1">
      <alignment horizontal="center" vertical="center"/>
    </xf>
    <xf numFmtId="0" fontId="1" fillId="5" borderId="17" xfId="1" applyFill="1" applyBorder="1" applyAlignment="1">
      <alignment horizontal="center" vertical="center"/>
    </xf>
    <xf numFmtId="0" fontId="1" fillId="5" borderId="21" xfId="1" applyFill="1" applyBorder="1" applyAlignment="1">
      <alignment horizontal="center" vertical="center"/>
    </xf>
    <xf numFmtId="0" fontId="1" fillId="5" borderId="22" xfId="1" applyFill="1" applyBorder="1" applyAlignment="1">
      <alignment horizontal="center" vertical="center"/>
    </xf>
    <xf numFmtId="176" fontId="19" fillId="5" borderId="2" xfId="1" applyNumberFormat="1" applyFont="1" applyFill="1" applyBorder="1" applyAlignment="1">
      <alignment horizontal="center" vertical="center" wrapText="1"/>
    </xf>
    <xf numFmtId="176" fontId="20" fillId="5" borderId="2" xfId="1" applyNumberFormat="1" applyFont="1" applyFill="1" applyBorder="1" applyAlignment="1">
      <alignment horizontal="center" vertical="center"/>
    </xf>
    <xf numFmtId="176" fontId="42" fillId="2" borderId="38" xfId="6" applyNumberFormat="1" applyFont="1" applyFill="1" applyBorder="1" applyAlignment="1" applyProtection="1">
      <alignment horizontal="center" vertical="center" wrapText="1"/>
      <protection locked="0"/>
    </xf>
    <xf numFmtId="0" fontId="42" fillId="2" borderId="38" xfId="6" applyFont="1" applyFill="1" applyBorder="1" applyAlignment="1">
      <alignment horizontal="center" vertical="center" wrapText="1"/>
    </xf>
    <xf numFmtId="176" fontId="17" fillId="8" borderId="3" xfId="1" applyNumberFormat="1" applyFont="1" applyFill="1" applyBorder="1" applyAlignment="1">
      <alignment horizontal="center" vertical="center"/>
    </xf>
    <xf numFmtId="176" fontId="17" fillId="8" borderId="8" xfId="1" applyNumberFormat="1" applyFont="1" applyFill="1" applyBorder="1" applyAlignment="1">
      <alignment horizontal="center" vertical="center"/>
    </xf>
    <xf numFmtId="176" fontId="34" fillId="6" borderId="5" xfId="1" applyNumberFormat="1" applyFont="1" applyFill="1" applyBorder="1" applyAlignment="1">
      <alignment horizontal="center" vertical="center"/>
    </xf>
    <xf numFmtId="0" fontId="42" fillId="6" borderId="5" xfId="1" applyFont="1" applyFill="1" applyBorder="1" applyAlignment="1">
      <alignment horizontal="center" vertical="center"/>
    </xf>
    <xf numFmtId="176" fontId="34" fillId="0" borderId="5" xfId="1" applyNumberFormat="1" applyFont="1" applyBorder="1" applyAlignment="1">
      <alignment horizontal="center" vertical="center"/>
    </xf>
    <xf numFmtId="0" fontId="42" fillId="0" borderId="5" xfId="1" applyFont="1" applyBorder="1" applyAlignment="1">
      <alignment horizontal="center" vertical="center"/>
    </xf>
    <xf numFmtId="176" fontId="34" fillId="9" borderId="5" xfId="1" applyNumberFormat="1" applyFont="1" applyFill="1" applyBorder="1" applyAlignment="1" applyProtection="1">
      <alignment horizontal="center" vertical="center" wrapText="1"/>
      <protection locked="0"/>
    </xf>
    <xf numFmtId="176" fontId="19" fillId="5" borderId="18" xfId="1" applyNumberFormat="1" applyFont="1" applyFill="1" applyBorder="1" applyAlignment="1">
      <alignment horizontal="center" vertical="center" wrapText="1"/>
    </xf>
    <xf numFmtId="176" fontId="19" fillId="5" borderId="23" xfId="1" applyNumberFormat="1" applyFont="1" applyFill="1" applyBorder="1" applyAlignment="1">
      <alignment horizontal="center" vertical="center" wrapText="1"/>
    </xf>
  </cellXfs>
  <cellStyles count="7">
    <cellStyle name="??&amp;O?&amp;H?_x0008_??_x0007__x0001__x0001_ 2 4" xfId="3"/>
    <cellStyle name="쉼표 [0] 2 14" xfId="2"/>
    <cellStyle name="쉼표 [0] 2 2 14" xfId="4"/>
    <cellStyle name="표준" xfId="0" builtinId="0"/>
    <cellStyle name="표준 2" xfId="6"/>
    <cellStyle name="표준 2 3" xfId="1"/>
    <cellStyle name="표준 7 7 2" xfId="5"/>
  </cellStyles>
  <dxfs count="2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13"/>
  <sheetViews>
    <sheetView tabSelected="1" view="pageBreakPreview" zoomScale="85" zoomScaleNormal="100" zoomScaleSheetLayoutView="85" workbookViewId="0">
      <selection activeCell="R6" sqref="R6"/>
    </sheetView>
  </sheetViews>
  <sheetFormatPr defaultRowHeight="30" customHeight="1" x14ac:dyDescent="0.3"/>
  <cols>
    <col min="1" max="2" width="7.625" style="39" customWidth="1"/>
    <col min="3" max="3" width="9" style="39"/>
    <col min="4" max="11" width="13.625" style="39" customWidth="1"/>
    <col min="12" max="16384" width="9" style="39"/>
  </cols>
  <sheetData>
    <row r="1" spans="1:14" s="36" customFormat="1" ht="60" customHeight="1" x14ac:dyDescent="0.3">
      <c r="A1" s="34" t="s">
        <v>60</v>
      </c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36.75" customHeight="1" x14ac:dyDescent="0.3">
      <c r="A2" s="37" t="s">
        <v>115</v>
      </c>
      <c r="B2" s="3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18.75" customHeight="1" x14ac:dyDescent="0.3">
      <c r="A3" s="40"/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ht="22.5" customHeight="1" x14ac:dyDescent="0.3">
      <c r="A4" s="219" t="s">
        <v>61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</row>
    <row r="5" spans="1:14" ht="16.5" customHeight="1" x14ac:dyDescent="0.3">
      <c r="A5" s="42"/>
      <c r="B5" s="42"/>
      <c r="D5" s="46"/>
      <c r="E5" s="46"/>
      <c r="F5" s="46"/>
      <c r="G5" s="46"/>
      <c r="H5" s="46"/>
      <c r="I5" s="46"/>
      <c r="J5" s="46"/>
      <c r="K5" s="46"/>
      <c r="L5" s="42"/>
      <c r="M5" s="42"/>
      <c r="N5" s="42"/>
    </row>
    <row r="6" spans="1:14" ht="26.25" customHeight="1" x14ac:dyDescent="0.3">
      <c r="A6" s="42"/>
      <c r="B6" s="42"/>
      <c r="D6" s="43" t="s">
        <v>116</v>
      </c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ht="15" customHeight="1" x14ac:dyDescent="0.3">
      <c r="A7" s="42"/>
      <c r="B7" s="42"/>
      <c r="D7" s="43"/>
      <c r="E7" s="42"/>
      <c r="F7" s="42"/>
      <c r="G7" s="42"/>
      <c r="H7" s="42"/>
      <c r="I7" s="42"/>
      <c r="J7" s="42"/>
      <c r="K7" s="44" t="s">
        <v>62</v>
      </c>
      <c r="L7" s="42"/>
      <c r="M7" s="42"/>
      <c r="N7" s="42"/>
    </row>
    <row r="8" spans="1:14" ht="26.25" customHeight="1" x14ac:dyDescent="0.3">
      <c r="A8" s="42"/>
      <c r="B8" s="42"/>
      <c r="D8" s="214" t="s">
        <v>63</v>
      </c>
      <c r="E8" s="216" t="s">
        <v>64</v>
      </c>
      <c r="F8" s="217"/>
      <c r="G8" s="218"/>
      <c r="H8" s="216" t="s">
        <v>65</v>
      </c>
      <c r="I8" s="217"/>
      <c r="J8" s="218"/>
      <c r="K8" s="214" t="s">
        <v>66</v>
      </c>
      <c r="L8" s="42"/>
      <c r="M8" s="42"/>
      <c r="N8" s="42"/>
    </row>
    <row r="9" spans="1:14" ht="26.25" customHeight="1" thickBot="1" x14ac:dyDescent="0.35">
      <c r="A9" s="42"/>
      <c r="B9" s="42"/>
      <c r="C9" s="42"/>
      <c r="D9" s="215"/>
      <c r="E9" s="81" t="s">
        <v>67</v>
      </c>
      <c r="F9" s="81" t="s">
        <v>68</v>
      </c>
      <c r="G9" s="81" t="s">
        <v>69</v>
      </c>
      <c r="H9" s="81" t="s">
        <v>67</v>
      </c>
      <c r="I9" s="81" t="s">
        <v>68</v>
      </c>
      <c r="J9" s="81" t="s">
        <v>69</v>
      </c>
      <c r="K9" s="215"/>
      <c r="L9" s="42"/>
      <c r="M9" s="42"/>
      <c r="N9" s="42"/>
    </row>
    <row r="10" spans="1:14" ht="26.25" customHeight="1" thickTop="1" x14ac:dyDescent="0.3">
      <c r="A10" s="42"/>
      <c r="B10" s="42"/>
      <c r="C10" s="42"/>
      <c r="D10" s="45">
        <v>167045</v>
      </c>
      <c r="E10" s="45">
        <v>0</v>
      </c>
      <c r="F10" s="45">
        <v>166</v>
      </c>
      <c r="G10" s="45">
        <v>166</v>
      </c>
      <c r="H10" s="45">
        <v>8</v>
      </c>
      <c r="I10" s="45">
        <v>174</v>
      </c>
      <c r="J10" s="45">
        <v>166</v>
      </c>
      <c r="K10" s="45">
        <f>D10+J10</f>
        <v>167211</v>
      </c>
      <c r="L10" s="42"/>
      <c r="M10" s="42"/>
      <c r="N10" s="42"/>
    </row>
    <row r="11" spans="1:14" ht="18" customHeight="1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21.75" customHeight="1" x14ac:dyDescent="0.3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4" ht="35.25" customHeight="1" x14ac:dyDescent="0.3">
      <c r="A13" s="47" t="s">
        <v>70</v>
      </c>
      <c r="B13" s="47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</sheetData>
  <mergeCells count="5">
    <mergeCell ref="D8:D9"/>
    <mergeCell ref="E8:G8"/>
    <mergeCell ref="H8:J8"/>
    <mergeCell ref="K8:K9"/>
    <mergeCell ref="A4:N4"/>
  </mergeCells>
  <phoneticPr fontId="3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0"/>
  <sheetViews>
    <sheetView showGridLines="0" view="pageBreakPreview" zoomScale="55" zoomScaleNormal="85" zoomScaleSheetLayoutView="55" workbookViewId="0">
      <pane ySplit="5" topLeftCell="A6" activePane="bottomLeft" state="frozen"/>
      <selection activeCell="N11" sqref="N11"/>
      <selection pane="bottomLeft" activeCell="O10" sqref="O10"/>
    </sheetView>
  </sheetViews>
  <sheetFormatPr defaultColWidth="8.75" defaultRowHeight="13.5" x14ac:dyDescent="0.3"/>
  <cols>
    <col min="1" max="1" width="4" style="1" customWidth="1"/>
    <col min="2" max="2" width="7.125" style="1" customWidth="1"/>
    <col min="3" max="3" width="7.125" style="16" customWidth="1"/>
    <col min="4" max="4" width="11.625" style="16" customWidth="1"/>
    <col min="5" max="5" width="18.125" style="16" customWidth="1"/>
    <col min="6" max="6" width="26.75" style="31" customWidth="1"/>
    <col min="7" max="7" width="14.875" style="32" customWidth="1"/>
    <col min="8" max="8" width="17.5" style="33" customWidth="1"/>
    <col min="9" max="9" width="16.875" style="33" customWidth="1"/>
    <col min="10" max="10" width="14.875" style="1" customWidth="1"/>
    <col min="11" max="11" width="17.875" style="1" customWidth="1"/>
    <col min="12" max="12" width="16" style="1" customWidth="1"/>
    <col min="13" max="13" width="17.125" style="1" customWidth="1"/>
    <col min="14" max="14" width="10.5" style="1" customWidth="1"/>
    <col min="15" max="15" width="54.875" style="16" customWidth="1"/>
    <col min="16" max="16" width="50.625" style="16" customWidth="1"/>
    <col min="17" max="17" width="10.75" style="1" customWidth="1"/>
    <col min="18" max="19" width="7.25" style="1" customWidth="1"/>
    <col min="20" max="20" width="16.875" style="1" customWidth="1"/>
    <col min="21" max="21" width="15.125" style="1" bestFit="1" customWidth="1"/>
    <col min="22" max="22" width="11.75" style="1" customWidth="1"/>
    <col min="23" max="16384" width="8.75" style="1"/>
  </cols>
  <sheetData>
    <row r="1" spans="1:22" ht="42" customHeight="1" x14ac:dyDescent="0.3">
      <c r="A1" s="224" t="s">
        <v>144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22" s="14" customFormat="1" ht="22.5" customHeight="1" x14ac:dyDescent="0.3">
      <c r="A2" s="2" t="s">
        <v>0</v>
      </c>
      <c r="B2" s="3"/>
      <c r="C2" s="4"/>
      <c r="D2" s="5"/>
      <c r="E2" s="5"/>
      <c r="F2" s="6"/>
      <c r="G2" s="7"/>
      <c r="H2" s="8"/>
      <c r="I2" s="8"/>
      <c r="J2" s="9"/>
      <c r="K2" s="10"/>
      <c r="L2" s="11"/>
      <c r="M2" s="12"/>
      <c r="N2" s="12"/>
      <c r="O2" s="13"/>
      <c r="P2" s="13"/>
      <c r="T2" s="84" t="s">
        <v>140</v>
      </c>
      <c r="U2" s="84" t="s">
        <v>142</v>
      </c>
      <c r="V2" s="84" t="s">
        <v>143</v>
      </c>
    </row>
    <row r="3" spans="1:22" ht="21" customHeight="1" thickBot="1" x14ac:dyDescent="0.35">
      <c r="A3" s="15"/>
      <c r="B3" s="15"/>
      <c r="D3" s="17"/>
      <c r="E3" s="17"/>
      <c r="F3" s="18"/>
      <c r="G3" s="7"/>
      <c r="H3" s="19"/>
      <c r="I3" s="20"/>
      <c r="J3" s="21"/>
      <c r="K3" s="22"/>
      <c r="L3" s="23"/>
      <c r="M3" s="21"/>
      <c r="N3" s="21"/>
      <c r="O3" s="24"/>
      <c r="P3" s="24"/>
      <c r="Q3" s="24" t="s">
        <v>1</v>
      </c>
      <c r="T3" s="83">
        <f>'20년1추 세입예산(최종)'!K6</f>
        <v>16629340</v>
      </c>
      <c r="U3" s="83">
        <f>L6</f>
        <v>0</v>
      </c>
      <c r="V3" s="83">
        <f>T3-U3</f>
        <v>16629340</v>
      </c>
    </row>
    <row r="4" spans="1:22" ht="42.75" customHeight="1" x14ac:dyDescent="0.3">
      <c r="A4" s="225" t="s">
        <v>2</v>
      </c>
      <c r="B4" s="227" t="s">
        <v>3</v>
      </c>
      <c r="C4" s="227" t="s">
        <v>4</v>
      </c>
      <c r="D4" s="230" t="s">
        <v>5</v>
      </c>
      <c r="E4" s="230" t="s">
        <v>6</v>
      </c>
      <c r="F4" s="230" t="s">
        <v>7</v>
      </c>
      <c r="G4" s="231" t="s">
        <v>8</v>
      </c>
      <c r="H4" s="233" t="s">
        <v>9</v>
      </c>
      <c r="I4" s="234"/>
      <c r="J4" s="235" t="s">
        <v>10</v>
      </c>
      <c r="K4" s="240" t="s">
        <v>11</v>
      </c>
      <c r="L4" s="241"/>
      <c r="M4" s="242" t="s">
        <v>12</v>
      </c>
      <c r="N4" s="242" t="s">
        <v>13</v>
      </c>
      <c r="O4" s="233" t="s">
        <v>117</v>
      </c>
      <c r="P4" s="233" t="s">
        <v>118</v>
      </c>
      <c r="Q4" s="220" t="s">
        <v>14</v>
      </c>
    </row>
    <row r="5" spans="1:22" ht="42.75" customHeight="1" x14ac:dyDescent="0.3">
      <c r="A5" s="226"/>
      <c r="B5" s="228"/>
      <c r="C5" s="229"/>
      <c r="D5" s="228"/>
      <c r="E5" s="228"/>
      <c r="F5" s="228"/>
      <c r="G5" s="232"/>
      <c r="H5" s="25" t="s">
        <v>15</v>
      </c>
      <c r="I5" s="25" t="s">
        <v>16</v>
      </c>
      <c r="J5" s="236"/>
      <c r="K5" s="26" t="s">
        <v>15</v>
      </c>
      <c r="L5" s="26" t="s">
        <v>16</v>
      </c>
      <c r="M5" s="243"/>
      <c r="N5" s="244"/>
      <c r="O5" s="237"/>
      <c r="P5" s="237"/>
      <c r="Q5" s="221"/>
      <c r="T5" s="1" t="s">
        <v>141</v>
      </c>
    </row>
    <row r="6" spans="1:22" ht="51.75" customHeight="1" x14ac:dyDescent="0.3">
      <c r="A6" s="86"/>
      <c r="B6" s="134"/>
      <c r="C6" s="134"/>
      <c r="D6" s="88"/>
      <c r="E6" s="88"/>
      <c r="F6" s="88" t="s">
        <v>17</v>
      </c>
      <c r="G6" s="135">
        <v>16704502547</v>
      </c>
      <c r="H6" s="92">
        <f t="shared" ref="H6:M6" si="0">SUM(H7,H23)</f>
        <v>0</v>
      </c>
      <c r="I6" s="92">
        <f t="shared" si="0"/>
        <v>17399340</v>
      </c>
      <c r="J6" s="93">
        <f t="shared" si="0"/>
        <v>16721901887</v>
      </c>
      <c r="K6" s="92">
        <f t="shared" si="0"/>
        <v>0</v>
      </c>
      <c r="L6" s="92">
        <f t="shared" si="0"/>
        <v>0</v>
      </c>
      <c r="M6" s="91">
        <f t="shared" si="0"/>
        <v>16704502547</v>
      </c>
      <c r="N6" s="92"/>
      <c r="O6" s="136"/>
      <c r="P6" s="137"/>
      <c r="Q6" s="138"/>
      <c r="T6" s="1">
        <f>M6-J6</f>
        <v>-17399340</v>
      </c>
    </row>
    <row r="7" spans="1:22" ht="51.75" customHeight="1" thickBot="1" x14ac:dyDescent="0.35">
      <c r="A7" s="139"/>
      <c r="B7" s="140"/>
      <c r="C7" s="141"/>
      <c r="D7" s="142"/>
      <c r="E7" s="143"/>
      <c r="F7" s="141" t="s">
        <v>18</v>
      </c>
      <c r="G7" s="144">
        <f t="shared" ref="G7:M7" si="1">SUM(G8,G11)</f>
        <v>28754823</v>
      </c>
      <c r="H7" s="145">
        <f t="shared" si="1"/>
        <v>0</v>
      </c>
      <c r="I7" s="145">
        <f t="shared" si="1"/>
        <v>17399340</v>
      </c>
      <c r="J7" s="146">
        <f t="shared" si="1"/>
        <v>46154163</v>
      </c>
      <c r="K7" s="145">
        <f t="shared" si="1"/>
        <v>0</v>
      </c>
      <c r="L7" s="145">
        <f t="shared" si="1"/>
        <v>0</v>
      </c>
      <c r="M7" s="144">
        <f t="shared" si="1"/>
        <v>28754823</v>
      </c>
      <c r="N7" s="147"/>
      <c r="O7" s="148"/>
      <c r="P7" s="149"/>
      <c r="Q7" s="150"/>
    </row>
    <row r="8" spans="1:22" ht="48.75" customHeight="1" thickTop="1" x14ac:dyDescent="0.3">
      <c r="A8" s="222" t="s">
        <v>19</v>
      </c>
      <c r="B8" s="223"/>
      <c r="C8" s="223"/>
      <c r="D8" s="223"/>
      <c r="E8" s="223"/>
      <c r="F8" s="223"/>
      <c r="G8" s="151">
        <f t="shared" ref="G8:M8" si="2">SUM(G9:G10)</f>
        <v>28225367</v>
      </c>
      <c r="H8" s="151">
        <f t="shared" si="2"/>
        <v>0</v>
      </c>
      <c r="I8" s="151">
        <f t="shared" si="2"/>
        <v>16629340</v>
      </c>
      <c r="J8" s="151">
        <f t="shared" si="2"/>
        <v>44854707</v>
      </c>
      <c r="K8" s="151">
        <f t="shared" si="2"/>
        <v>0</v>
      </c>
      <c r="L8" s="151">
        <f t="shared" si="2"/>
        <v>0</v>
      </c>
      <c r="M8" s="151">
        <f t="shared" si="2"/>
        <v>28225367</v>
      </c>
      <c r="N8" s="151"/>
      <c r="O8" s="152"/>
      <c r="P8" s="153"/>
      <c r="Q8" s="154"/>
    </row>
    <row r="9" spans="1:22" ht="60" customHeight="1" x14ac:dyDescent="0.3">
      <c r="A9" s="111">
        <v>1</v>
      </c>
      <c r="B9" s="155">
        <v>1</v>
      </c>
      <c r="C9" s="156" t="s">
        <v>119</v>
      </c>
      <c r="D9" s="157" t="s">
        <v>21</v>
      </c>
      <c r="E9" s="158" t="s">
        <v>122</v>
      </c>
      <c r="F9" s="113" t="s">
        <v>123</v>
      </c>
      <c r="G9" s="159">
        <v>26748307</v>
      </c>
      <c r="H9" s="160"/>
      <c r="I9" s="161"/>
      <c r="J9" s="162">
        <f t="shared" ref="J9:J10" si="3">SUM(G9+H9+I9)</f>
        <v>26748307</v>
      </c>
      <c r="K9" s="161"/>
      <c r="L9" s="161"/>
      <c r="M9" s="163">
        <f t="shared" ref="M9:M10" si="4">G9+K9+L9</f>
        <v>26748307</v>
      </c>
      <c r="N9" s="164" t="str">
        <f t="shared" ref="N9:N22" si="5">IF(AND((J9=0),(M9&gt;0)),"동의대상",IF(AND((H9&lt;0),(J9-M9&lt;0)),"동의대상",""))</f>
        <v/>
      </c>
      <c r="O9" s="165" t="s">
        <v>125</v>
      </c>
      <c r="P9" s="166"/>
      <c r="Q9" s="167" t="s">
        <v>127</v>
      </c>
    </row>
    <row r="10" spans="1:22" ht="103.5" customHeight="1" x14ac:dyDescent="0.3">
      <c r="A10" s="111">
        <v>2</v>
      </c>
      <c r="B10" s="155">
        <v>1</v>
      </c>
      <c r="C10" s="156" t="s">
        <v>120</v>
      </c>
      <c r="D10" s="157" t="s">
        <v>22</v>
      </c>
      <c r="E10" s="158" t="s">
        <v>121</v>
      </c>
      <c r="F10" s="113" t="s">
        <v>124</v>
      </c>
      <c r="G10" s="159">
        <v>1477060</v>
      </c>
      <c r="H10" s="160"/>
      <c r="I10" s="161">
        <v>16629340</v>
      </c>
      <c r="J10" s="162">
        <f t="shared" si="3"/>
        <v>18106400</v>
      </c>
      <c r="K10" s="161"/>
      <c r="L10" s="207"/>
      <c r="M10" s="163">
        <f t="shared" si="4"/>
        <v>1477060</v>
      </c>
      <c r="N10" s="164" t="str">
        <f t="shared" si="5"/>
        <v/>
      </c>
      <c r="O10" s="168" t="s">
        <v>126</v>
      </c>
      <c r="P10" s="169"/>
      <c r="Q10" s="167"/>
    </row>
    <row r="11" spans="1:22" ht="54.75" customHeight="1" x14ac:dyDescent="0.3">
      <c r="A11" s="238" t="s">
        <v>114</v>
      </c>
      <c r="B11" s="239"/>
      <c r="C11" s="239"/>
      <c r="D11" s="239"/>
      <c r="E11" s="239"/>
      <c r="F11" s="239"/>
      <c r="G11" s="170">
        <f t="shared" ref="G11:M11" si="6">SUM(G12:G22)</f>
        <v>529456</v>
      </c>
      <c r="H11" s="170">
        <f t="shared" si="6"/>
        <v>0</v>
      </c>
      <c r="I11" s="170">
        <f t="shared" si="6"/>
        <v>770000</v>
      </c>
      <c r="J11" s="170">
        <f t="shared" si="6"/>
        <v>1299456</v>
      </c>
      <c r="K11" s="170">
        <f t="shared" si="6"/>
        <v>0</v>
      </c>
      <c r="L11" s="170">
        <f t="shared" si="6"/>
        <v>0</v>
      </c>
      <c r="M11" s="170">
        <f t="shared" si="6"/>
        <v>529456</v>
      </c>
      <c r="N11" s="172"/>
      <c r="O11" s="171"/>
      <c r="P11" s="172"/>
      <c r="Q11" s="173"/>
    </row>
    <row r="12" spans="1:22" s="28" customFormat="1" ht="55.5" customHeight="1" x14ac:dyDescent="0.3">
      <c r="A12" s="174">
        <v>3</v>
      </c>
      <c r="B12" s="175">
        <v>1</v>
      </c>
      <c r="C12" s="176">
        <v>63</v>
      </c>
      <c r="D12" s="177" t="s">
        <v>136</v>
      </c>
      <c r="E12" s="176" t="s">
        <v>137</v>
      </c>
      <c r="F12" s="178" t="s">
        <v>138</v>
      </c>
      <c r="G12" s="179">
        <v>529456</v>
      </c>
      <c r="H12" s="180"/>
      <c r="I12" s="181">
        <v>770000</v>
      </c>
      <c r="J12" s="162">
        <f t="shared" ref="J12:J23" si="7">SUM(G12+H12+I12)</f>
        <v>1299456</v>
      </c>
      <c r="K12" s="180"/>
      <c r="L12" s="208"/>
      <c r="M12" s="182">
        <f t="shared" ref="M12:M21" si="8">G12+K12+L12</f>
        <v>529456</v>
      </c>
      <c r="N12" s="164" t="str">
        <f t="shared" si="5"/>
        <v/>
      </c>
      <c r="O12" s="178" t="s">
        <v>139</v>
      </c>
      <c r="P12" s="183"/>
      <c r="Q12" s="167"/>
    </row>
    <row r="13" spans="1:22" s="28" customFormat="1" ht="55.5" hidden="1" customHeight="1" x14ac:dyDescent="0.3">
      <c r="A13" s="174"/>
      <c r="B13" s="175"/>
      <c r="C13" s="176"/>
      <c r="D13" s="177"/>
      <c r="E13" s="176"/>
      <c r="F13" s="178"/>
      <c r="G13" s="179"/>
      <c r="H13" s="180"/>
      <c r="I13" s="181"/>
      <c r="J13" s="162">
        <f t="shared" si="7"/>
        <v>0</v>
      </c>
      <c r="K13" s="180"/>
      <c r="L13" s="208"/>
      <c r="M13" s="182">
        <f t="shared" si="8"/>
        <v>0</v>
      </c>
      <c r="N13" s="164" t="str">
        <f t="shared" si="5"/>
        <v/>
      </c>
      <c r="O13" s="178" t="s">
        <v>26</v>
      </c>
      <c r="P13" s="183"/>
      <c r="Q13" s="167"/>
    </row>
    <row r="14" spans="1:22" ht="55.5" hidden="1" customHeight="1" x14ac:dyDescent="0.3">
      <c r="A14" s="174"/>
      <c r="B14" s="184"/>
      <c r="C14" s="185"/>
      <c r="D14" s="175"/>
      <c r="E14" s="186"/>
      <c r="F14" s="187"/>
      <c r="G14" s="188"/>
      <c r="H14" s="161"/>
      <c r="I14" s="161"/>
      <c r="J14" s="162">
        <f t="shared" si="7"/>
        <v>0</v>
      </c>
      <c r="K14" s="161"/>
      <c r="L14" s="207"/>
      <c r="M14" s="163">
        <f t="shared" si="8"/>
        <v>0</v>
      </c>
      <c r="N14" s="164" t="str">
        <f t="shared" si="5"/>
        <v/>
      </c>
      <c r="O14" s="165" t="s">
        <v>27</v>
      </c>
      <c r="P14" s="166"/>
      <c r="Q14" s="167"/>
    </row>
    <row r="15" spans="1:22" ht="55.5" hidden="1" customHeight="1" x14ac:dyDescent="0.3">
      <c r="A15" s="174"/>
      <c r="B15" s="184"/>
      <c r="C15" s="185"/>
      <c r="D15" s="175"/>
      <c r="E15" s="186"/>
      <c r="F15" s="187"/>
      <c r="G15" s="188"/>
      <c r="H15" s="161"/>
      <c r="I15" s="161"/>
      <c r="J15" s="162">
        <f t="shared" si="7"/>
        <v>0</v>
      </c>
      <c r="K15" s="161"/>
      <c r="L15" s="207"/>
      <c r="M15" s="163">
        <f t="shared" si="8"/>
        <v>0</v>
      </c>
      <c r="N15" s="164" t="str">
        <f t="shared" si="5"/>
        <v/>
      </c>
      <c r="O15" s="165" t="s">
        <v>27</v>
      </c>
      <c r="P15" s="166"/>
      <c r="Q15" s="167"/>
    </row>
    <row r="16" spans="1:22" ht="55.5" hidden="1" customHeight="1" x14ac:dyDescent="0.3">
      <c r="A16" s="174"/>
      <c r="B16" s="184"/>
      <c r="C16" s="185"/>
      <c r="D16" s="175"/>
      <c r="E16" s="186"/>
      <c r="F16" s="187"/>
      <c r="G16" s="188"/>
      <c r="H16" s="161"/>
      <c r="I16" s="161"/>
      <c r="J16" s="162">
        <f t="shared" si="7"/>
        <v>0</v>
      </c>
      <c r="K16" s="161"/>
      <c r="L16" s="207"/>
      <c r="M16" s="163">
        <f t="shared" si="8"/>
        <v>0</v>
      </c>
      <c r="N16" s="164" t="str">
        <f t="shared" si="5"/>
        <v/>
      </c>
      <c r="O16" s="165" t="s">
        <v>27</v>
      </c>
      <c r="P16" s="166"/>
      <c r="Q16" s="167"/>
    </row>
    <row r="17" spans="1:17" ht="55.5" hidden="1" customHeight="1" x14ac:dyDescent="0.3">
      <c r="A17" s="174"/>
      <c r="B17" s="184"/>
      <c r="C17" s="185"/>
      <c r="D17" s="175"/>
      <c r="E17" s="186"/>
      <c r="F17" s="187"/>
      <c r="G17" s="188"/>
      <c r="H17" s="161"/>
      <c r="I17" s="161"/>
      <c r="J17" s="162">
        <f t="shared" si="7"/>
        <v>0</v>
      </c>
      <c r="K17" s="161"/>
      <c r="L17" s="207"/>
      <c r="M17" s="163">
        <f t="shared" si="8"/>
        <v>0</v>
      </c>
      <c r="N17" s="164" t="str">
        <f t="shared" si="5"/>
        <v/>
      </c>
      <c r="O17" s="165" t="s">
        <v>27</v>
      </c>
      <c r="P17" s="166"/>
      <c r="Q17" s="167"/>
    </row>
    <row r="18" spans="1:17" ht="55.5" hidden="1" customHeight="1" x14ac:dyDescent="0.3">
      <c r="A18" s="174"/>
      <c r="B18" s="184"/>
      <c r="C18" s="185"/>
      <c r="D18" s="175"/>
      <c r="E18" s="186"/>
      <c r="F18" s="187"/>
      <c r="G18" s="188"/>
      <c r="H18" s="161"/>
      <c r="I18" s="161"/>
      <c r="J18" s="162">
        <f t="shared" si="7"/>
        <v>0</v>
      </c>
      <c r="K18" s="161"/>
      <c r="L18" s="207"/>
      <c r="M18" s="163">
        <f t="shared" si="8"/>
        <v>0</v>
      </c>
      <c r="N18" s="164" t="str">
        <f t="shared" si="5"/>
        <v/>
      </c>
      <c r="O18" s="165" t="s">
        <v>27</v>
      </c>
      <c r="P18" s="166"/>
      <c r="Q18" s="167"/>
    </row>
    <row r="19" spans="1:17" ht="55.5" hidden="1" customHeight="1" x14ac:dyDescent="0.3">
      <c r="A19" s="174"/>
      <c r="B19" s="184"/>
      <c r="C19" s="185"/>
      <c r="D19" s="175"/>
      <c r="E19" s="189"/>
      <c r="F19" s="187"/>
      <c r="G19" s="188"/>
      <c r="H19" s="161"/>
      <c r="I19" s="161"/>
      <c r="J19" s="162">
        <f t="shared" si="7"/>
        <v>0</v>
      </c>
      <c r="K19" s="161"/>
      <c r="L19" s="207"/>
      <c r="M19" s="163">
        <f t="shared" si="8"/>
        <v>0</v>
      </c>
      <c r="N19" s="164" t="str">
        <f t="shared" si="5"/>
        <v/>
      </c>
      <c r="O19" s="165" t="s">
        <v>27</v>
      </c>
      <c r="P19" s="166"/>
      <c r="Q19" s="167"/>
    </row>
    <row r="20" spans="1:17" s="28" customFormat="1" ht="58.5" hidden="1" customHeight="1" x14ac:dyDescent="0.3">
      <c r="A20" s="174"/>
      <c r="B20" s="184"/>
      <c r="C20" s="176"/>
      <c r="D20" s="177"/>
      <c r="E20" s="176"/>
      <c r="F20" s="178"/>
      <c r="G20" s="179"/>
      <c r="H20" s="181"/>
      <c r="I20" s="180"/>
      <c r="J20" s="162">
        <f t="shared" si="7"/>
        <v>0</v>
      </c>
      <c r="K20" s="181"/>
      <c r="L20" s="209"/>
      <c r="M20" s="182">
        <f t="shared" si="8"/>
        <v>0</v>
      </c>
      <c r="N20" s="164" t="str">
        <f t="shared" si="5"/>
        <v/>
      </c>
      <c r="O20" s="178" t="s">
        <v>30</v>
      </c>
      <c r="P20" s="183"/>
      <c r="Q20" s="167"/>
    </row>
    <row r="21" spans="1:17" s="28" customFormat="1" ht="58.5" hidden="1" customHeight="1" x14ac:dyDescent="0.3">
      <c r="A21" s="174"/>
      <c r="B21" s="184"/>
      <c r="C21" s="176"/>
      <c r="D21" s="177"/>
      <c r="E21" s="176"/>
      <c r="F21" s="178"/>
      <c r="G21" s="179"/>
      <c r="H21" s="181"/>
      <c r="I21" s="180"/>
      <c r="J21" s="162">
        <f t="shared" si="7"/>
        <v>0</v>
      </c>
      <c r="K21" s="181"/>
      <c r="L21" s="209"/>
      <c r="M21" s="182">
        <f t="shared" si="8"/>
        <v>0</v>
      </c>
      <c r="N21" s="164" t="str">
        <f t="shared" si="5"/>
        <v/>
      </c>
      <c r="O21" s="178" t="s">
        <v>32</v>
      </c>
      <c r="P21" s="183"/>
      <c r="Q21" s="167"/>
    </row>
    <row r="22" spans="1:17" ht="39.75" customHeight="1" x14ac:dyDescent="0.3">
      <c r="A22" s="174"/>
      <c r="B22" s="184"/>
      <c r="C22" s="185"/>
      <c r="D22" s="175" t="s">
        <v>55</v>
      </c>
      <c r="E22" s="189" t="s">
        <v>56</v>
      </c>
      <c r="F22" s="187" t="s">
        <v>57</v>
      </c>
      <c r="G22" s="188"/>
      <c r="H22" s="161"/>
      <c r="I22" s="181"/>
      <c r="J22" s="162">
        <f t="shared" si="7"/>
        <v>0</v>
      </c>
      <c r="K22" s="161"/>
      <c r="L22" s="210"/>
      <c r="M22" s="163">
        <f>G22+K22+L22</f>
        <v>0</v>
      </c>
      <c r="N22" s="164" t="str">
        <f t="shared" si="5"/>
        <v/>
      </c>
      <c r="O22" s="165"/>
      <c r="P22" s="166"/>
      <c r="Q22" s="167"/>
    </row>
    <row r="23" spans="1:17" ht="39.75" customHeight="1" thickBot="1" x14ac:dyDescent="0.35">
      <c r="A23" s="190"/>
      <c r="B23" s="191"/>
      <c r="C23" s="192" t="s">
        <v>58</v>
      </c>
      <c r="D23" s="193"/>
      <c r="E23" s="192"/>
      <c r="F23" s="194" t="s">
        <v>59</v>
      </c>
      <c r="G23" s="195">
        <f>G6-G7</f>
        <v>16675747724</v>
      </c>
      <c r="H23" s="196">
        <v>0</v>
      </c>
      <c r="I23" s="196">
        <v>0</v>
      </c>
      <c r="J23" s="197">
        <f t="shared" si="7"/>
        <v>16675747724</v>
      </c>
      <c r="K23" s="196">
        <v>0</v>
      </c>
      <c r="L23" s="198"/>
      <c r="M23" s="199">
        <f>G23+K23+L23</f>
        <v>16675747724</v>
      </c>
      <c r="N23" s="200" t="str">
        <f t="shared" ref="N23" si="9">IF(AND((J23=0),(M23&gt;0)),"동의대상",IF(AND((H23&lt;0),(J23-M23&lt;0)),"동의대상",""))</f>
        <v/>
      </c>
      <c r="O23" s="201"/>
      <c r="P23" s="202"/>
      <c r="Q23" s="203"/>
    </row>
    <row r="30" spans="1:17" ht="16.5" x14ac:dyDescent="0.3">
      <c r="L30" s="30">
        <v>8761091</v>
      </c>
    </row>
  </sheetData>
  <sheetProtection formatCells="0" formatColumns="0" formatRows="0" autoFilter="0"/>
  <autoFilter ref="A5:Q5"/>
  <mergeCells count="18">
    <mergeCell ref="A11:F11"/>
    <mergeCell ref="K4:L4"/>
    <mergeCell ref="M4:M5"/>
    <mergeCell ref="N4:N5"/>
    <mergeCell ref="O4:O5"/>
    <mergeCell ref="Q4:Q5"/>
    <mergeCell ref="A8:F8"/>
    <mergeCell ref="A1:Q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P4:P5"/>
  </mergeCells>
  <phoneticPr fontId="3" type="noConversion"/>
  <conditionalFormatting sqref="G24:G462">
    <cfRule type="expression" dxfId="25" priority="29">
      <formula>(#REF!="본예산")</formula>
    </cfRule>
  </conditionalFormatting>
  <conditionalFormatting sqref="G22">
    <cfRule type="expression" dxfId="24" priority="28">
      <formula>(#REF!="본예산")</formula>
    </cfRule>
  </conditionalFormatting>
  <conditionalFormatting sqref="G7:N7">
    <cfRule type="expression" dxfId="23" priority="27">
      <formula>(#REF!="본예산")</formula>
    </cfRule>
  </conditionalFormatting>
  <conditionalFormatting sqref="G20:M21 M23 H11:M13 G8:N8 G22:G23 G11:G19">
    <cfRule type="expression" dxfId="22" priority="26">
      <formula>(#REF!="본예산")</formula>
    </cfRule>
  </conditionalFormatting>
  <conditionalFormatting sqref="G12:I13 K12:K13 M12">
    <cfRule type="expression" dxfId="21" priority="25">
      <formula>(#REF!="본예산")</formula>
    </cfRule>
  </conditionalFormatting>
  <conditionalFormatting sqref="G9:G10">
    <cfRule type="expression" dxfId="20" priority="20">
      <formula>(#REF!="본예산")</formula>
    </cfRule>
  </conditionalFormatting>
  <conditionalFormatting sqref="G23">
    <cfRule type="expression" dxfId="19" priority="8">
      <formula>(#REF!="본예산")</formula>
    </cfRule>
  </conditionalFormatting>
  <conditionalFormatting sqref="G19:G21">
    <cfRule type="expression" dxfId="18" priority="6">
      <formula>(#REF!="본예산")</formula>
    </cfRule>
  </conditionalFormatting>
  <conditionalFormatting sqref="L12:L13">
    <cfRule type="expression" dxfId="17" priority="5">
      <formula>(#REF!="본예산")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8" scale="60" fitToHeight="0" orientation="landscape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6"/>
  <sheetViews>
    <sheetView showGridLines="0" view="pageBreakPreview" zoomScale="85" zoomScaleNormal="80" zoomScaleSheetLayoutView="85" workbookViewId="0">
      <pane xSplit="3" ySplit="6" topLeftCell="F7" activePane="bottomRight" state="frozen"/>
      <selection activeCell="H18" sqref="H18"/>
      <selection pane="topRight" activeCell="H18" sqref="H18"/>
      <selection pane="bottomLeft" activeCell="H18" sqref="H18"/>
      <selection pane="bottomRight" activeCell="H18" sqref="H18"/>
    </sheetView>
  </sheetViews>
  <sheetFormatPr defaultColWidth="8.75" defaultRowHeight="13.5" x14ac:dyDescent="0.3"/>
  <cols>
    <col min="1" max="1" width="14.75" style="1" hidden="1" customWidth="1"/>
    <col min="2" max="2" width="12.375" style="1" customWidth="1"/>
    <col min="3" max="3" width="12" style="1" customWidth="1"/>
    <col min="4" max="4" width="10.5" style="16" hidden="1" customWidth="1"/>
    <col min="5" max="5" width="7.125" style="16" customWidth="1"/>
    <col min="6" max="6" width="9.125" style="31" customWidth="1"/>
    <col min="7" max="7" width="1.75" style="16" hidden="1" customWidth="1"/>
    <col min="8" max="8" width="32.125" style="33" customWidth="1"/>
    <col min="9" max="9" width="18.5" style="33" customWidth="1"/>
    <col min="10" max="11" width="14.125" style="1" customWidth="1"/>
    <col min="12" max="12" width="18.5" style="1" customWidth="1"/>
    <col min="13" max="14" width="14.125" style="1" customWidth="1"/>
    <col min="15" max="15" width="18.5" style="1" customWidth="1"/>
    <col min="16" max="16" width="39.625" style="16" hidden="1" customWidth="1"/>
    <col min="17" max="17" width="68.125" style="1" customWidth="1"/>
    <col min="18" max="18" width="8.75" style="1"/>
    <col min="19" max="19" width="24.25" style="1" customWidth="1"/>
    <col min="20" max="16384" width="8.75" style="1"/>
  </cols>
  <sheetData>
    <row r="1" spans="1:18" ht="32.25" customHeight="1" x14ac:dyDescent="0.3">
      <c r="A1" s="245" t="s">
        <v>135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</row>
    <row r="2" spans="1:18" ht="20.25" customHeight="1" thickBot="1" x14ac:dyDescent="0.35">
      <c r="A2" s="3" t="s">
        <v>71</v>
      </c>
      <c r="B2" s="2" t="s">
        <v>71</v>
      </c>
      <c r="C2" s="48"/>
      <c r="D2" s="49"/>
      <c r="E2" s="49"/>
      <c r="F2" s="50"/>
      <c r="G2" s="49"/>
      <c r="H2" s="51"/>
      <c r="M2" s="52"/>
      <c r="N2" s="52"/>
      <c r="O2" s="53"/>
      <c r="P2" s="54" t="s">
        <v>72</v>
      </c>
    </row>
    <row r="3" spans="1:18" ht="5.25" hidden="1" customHeight="1" thickBot="1" x14ac:dyDescent="0.35">
      <c r="J3" s="55"/>
      <c r="K3" s="55"/>
      <c r="L3" s="56"/>
      <c r="M3" s="55"/>
      <c r="N3" s="55"/>
      <c r="O3" s="57"/>
      <c r="P3" s="17"/>
      <c r="Q3" s="58"/>
    </row>
    <row r="4" spans="1:18" ht="27.95" customHeight="1" x14ac:dyDescent="0.3">
      <c r="A4" s="246" t="s">
        <v>73</v>
      </c>
      <c r="B4" s="248" t="s">
        <v>5</v>
      </c>
      <c r="C4" s="250" t="s">
        <v>6</v>
      </c>
      <c r="D4" s="252" t="s">
        <v>74</v>
      </c>
      <c r="E4" s="253" t="s">
        <v>75</v>
      </c>
      <c r="F4" s="252" t="s">
        <v>76</v>
      </c>
      <c r="G4" s="256" t="s">
        <v>77</v>
      </c>
      <c r="H4" s="257"/>
      <c r="I4" s="242" t="s">
        <v>78</v>
      </c>
      <c r="J4" s="260" t="s">
        <v>9</v>
      </c>
      <c r="K4" s="261"/>
      <c r="L4" s="235" t="s">
        <v>10</v>
      </c>
      <c r="M4" s="240" t="s">
        <v>11</v>
      </c>
      <c r="N4" s="241"/>
      <c r="O4" s="242" t="s">
        <v>12</v>
      </c>
      <c r="P4" s="271" t="s">
        <v>79</v>
      </c>
      <c r="Q4" s="264" t="s">
        <v>149</v>
      </c>
    </row>
    <row r="5" spans="1:18" ht="27.95" customHeight="1" x14ac:dyDescent="0.3">
      <c r="A5" s="247"/>
      <c r="B5" s="249"/>
      <c r="C5" s="251"/>
      <c r="D5" s="251"/>
      <c r="E5" s="254"/>
      <c r="F5" s="255"/>
      <c r="G5" s="258"/>
      <c r="H5" s="259"/>
      <c r="I5" s="243"/>
      <c r="J5" s="59" t="s">
        <v>15</v>
      </c>
      <c r="K5" s="59" t="s">
        <v>16</v>
      </c>
      <c r="L5" s="236"/>
      <c r="M5" s="26" t="s">
        <v>15</v>
      </c>
      <c r="N5" s="26" t="s">
        <v>16</v>
      </c>
      <c r="O5" s="243"/>
      <c r="P5" s="272"/>
      <c r="Q5" s="265"/>
    </row>
    <row r="6" spans="1:18" ht="40.5" customHeight="1" thickBot="1" x14ac:dyDescent="0.35">
      <c r="A6" s="60" t="s">
        <v>58</v>
      </c>
      <c r="B6" s="86"/>
      <c r="C6" s="87"/>
      <c r="D6" s="88"/>
      <c r="E6" s="89"/>
      <c r="F6" s="90"/>
      <c r="G6" s="266" t="s">
        <v>80</v>
      </c>
      <c r="H6" s="267"/>
      <c r="I6" s="91">
        <v>16704502547</v>
      </c>
      <c r="J6" s="92">
        <f>SUM(J7,J14)</f>
        <v>0</v>
      </c>
      <c r="K6" s="92">
        <f>SUM(K7,K14)</f>
        <v>16629340</v>
      </c>
      <c r="L6" s="93">
        <f>SUM(I6:K6)</f>
        <v>16721131887</v>
      </c>
      <c r="M6" s="92">
        <f>SUM(M7,M14)</f>
        <v>0</v>
      </c>
      <c r="N6" s="92">
        <f>SUM(N7,N14)</f>
        <v>16629338</v>
      </c>
      <c r="O6" s="91">
        <f>I6+M6+N6</f>
        <v>16721131885</v>
      </c>
      <c r="P6" s="94"/>
      <c r="Q6" s="95"/>
    </row>
    <row r="7" spans="1:18" ht="40.5" customHeight="1" x14ac:dyDescent="0.3">
      <c r="A7" s="61"/>
      <c r="B7" s="96"/>
      <c r="C7" s="97"/>
      <c r="D7" s="98"/>
      <c r="E7" s="99"/>
      <c r="F7" s="100"/>
      <c r="G7" s="268" t="s">
        <v>81</v>
      </c>
      <c r="H7" s="269"/>
      <c r="I7" s="91">
        <f>SUM(I8+I10)</f>
        <v>100730320</v>
      </c>
      <c r="J7" s="101">
        <f t="shared" ref="J7:N7" si="0">SUM(J8+J10)</f>
        <v>0</v>
      </c>
      <c r="K7" s="101">
        <f t="shared" si="0"/>
        <v>16629340</v>
      </c>
      <c r="L7" s="93">
        <f t="shared" ref="L7:L14" si="1">SUM(I7:K7)</f>
        <v>117359660</v>
      </c>
      <c r="M7" s="101">
        <f t="shared" si="0"/>
        <v>0</v>
      </c>
      <c r="N7" s="101">
        <f t="shared" si="0"/>
        <v>16629338</v>
      </c>
      <c r="O7" s="91">
        <f t="shared" ref="O7:O14" si="2">I7+M7+N7</f>
        <v>117359658</v>
      </c>
      <c r="P7" s="102"/>
      <c r="Q7" s="103"/>
    </row>
    <row r="8" spans="1:18" ht="40.5" customHeight="1" x14ac:dyDescent="0.3">
      <c r="A8" s="62"/>
      <c r="B8" s="104"/>
      <c r="C8" s="105"/>
      <c r="D8" s="106"/>
      <c r="E8" s="106"/>
      <c r="F8" s="107"/>
      <c r="G8" s="270" t="s">
        <v>134</v>
      </c>
      <c r="H8" s="270"/>
      <c r="I8" s="108">
        <f t="shared" ref="I8:N8" si="3">SUM(I9:I9)</f>
        <v>100730320</v>
      </c>
      <c r="J8" s="108">
        <f t="shared" si="3"/>
        <v>0</v>
      </c>
      <c r="K8" s="108">
        <f t="shared" si="3"/>
        <v>7576140</v>
      </c>
      <c r="L8" s="93">
        <f t="shared" si="1"/>
        <v>108306460</v>
      </c>
      <c r="M8" s="108">
        <f t="shared" si="3"/>
        <v>0</v>
      </c>
      <c r="N8" s="108">
        <f t="shared" si="3"/>
        <v>7576139</v>
      </c>
      <c r="O8" s="91">
        <f t="shared" si="2"/>
        <v>108306459</v>
      </c>
      <c r="P8" s="109" t="s">
        <v>82</v>
      </c>
      <c r="Q8" s="110"/>
      <c r="R8" s="1">
        <f t="shared" ref="R8" si="4">K8-N8</f>
        <v>1</v>
      </c>
    </row>
    <row r="9" spans="1:18" ht="51.75" x14ac:dyDescent="0.3">
      <c r="A9" s="63" t="s">
        <v>83</v>
      </c>
      <c r="B9" s="111" t="s">
        <v>129</v>
      </c>
      <c r="C9" s="112" t="s">
        <v>130</v>
      </c>
      <c r="D9" s="112"/>
      <c r="E9" s="112">
        <v>33</v>
      </c>
      <c r="F9" s="113"/>
      <c r="G9" s="112"/>
      <c r="H9" s="112" t="s">
        <v>133</v>
      </c>
      <c r="I9" s="114">
        <v>100730320</v>
      </c>
      <c r="J9" s="115">
        <v>0</v>
      </c>
      <c r="K9" s="116">
        <v>7576140</v>
      </c>
      <c r="L9" s="93">
        <f t="shared" si="1"/>
        <v>108306460</v>
      </c>
      <c r="M9" s="117"/>
      <c r="N9" s="204">
        <v>7576139</v>
      </c>
      <c r="O9" s="91">
        <f t="shared" si="2"/>
        <v>108306459</v>
      </c>
      <c r="P9" s="118"/>
      <c r="Q9" s="118" t="s">
        <v>152</v>
      </c>
      <c r="R9" s="1">
        <f>K9-N9</f>
        <v>1</v>
      </c>
    </row>
    <row r="10" spans="1:18" ht="40.5" customHeight="1" x14ac:dyDescent="0.3">
      <c r="A10" s="63"/>
      <c r="B10" s="104"/>
      <c r="C10" s="105"/>
      <c r="D10" s="106"/>
      <c r="E10" s="106"/>
      <c r="F10" s="107"/>
      <c r="G10" s="270" t="s">
        <v>128</v>
      </c>
      <c r="H10" s="270"/>
      <c r="I10" s="119">
        <f>SUM(I11:I11)</f>
        <v>0</v>
      </c>
      <c r="J10" s="119">
        <f t="shared" ref="J10:N10" si="5">SUM(J11:J11)</f>
        <v>0</v>
      </c>
      <c r="K10" s="119">
        <f t="shared" si="5"/>
        <v>9053200</v>
      </c>
      <c r="L10" s="93">
        <f t="shared" si="1"/>
        <v>9053200</v>
      </c>
      <c r="M10" s="108">
        <f t="shared" si="5"/>
        <v>0</v>
      </c>
      <c r="N10" s="108">
        <f t="shared" si="5"/>
        <v>9053199</v>
      </c>
      <c r="O10" s="91">
        <f t="shared" si="2"/>
        <v>9053199</v>
      </c>
      <c r="P10" s="120"/>
      <c r="Q10" s="118"/>
      <c r="R10" s="1">
        <f t="shared" ref="R10:R11" si="6">K10-N10</f>
        <v>1</v>
      </c>
    </row>
    <row r="11" spans="1:18" ht="51.75" x14ac:dyDescent="0.3">
      <c r="A11" s="63"/>
      <c r="B11" s="111" t="s">
        <v>131</v>
      </c>
      <c r="C11" s="112" t="s">
        <v>132</v>
      </c>
      <c r="D11" s="112"/>
      <c r="E11" s="112">
        <v>41</v>
      </c>
      <c r="F11" s="113"/>
      <c r="G11" s="112"/>
      <c r="H11" s="112" t="s">
        <v>128</v>
      </c>
      <c r="I11" s="114">
        <v>0</v>
      </c>
      <c r="J11" s="115">
        <v>0</v>
      </c>
      <c r="K11" s="116">
        <v>9053200</v>
      </c>
      <c r="L11" s="93">
        <f t="shared" si="1"/>
        <v>9053200</v>
      </c>
      <c r="M11" s="115"/>
      <c r="N11" s="205">
        <v>9053199</v>
      </c>
      <c r="O11" s="91">
        <f t="shared" si="2"/>
        <v>9053199</v>
      </c>
      <c r="P11" s="118"/>
      <c r="Q11" s="118" t="s">
        <v>153</v>
      </c>
      <c r="R11" s="1">
        <f t="shared" si="6"/>
        <v>1</v>
      </c>
    </row>
    <row r="12" spans="1:18" ht="40.5" customHeight="1" x14ac:dyDescent="0.3">
      <c r="A12" s="63" t="s">
        <v>83</v>
      </c>
      <c r="B12" s="111"/>
      <c r="C12" s="112"/>
      <c r="D12" s="112"/>
      <c r="E12" s="112"/>
      <c r="F12" s="113"/>
      <c r="G12" s="112"/>
      <c r="H12" s="121"/>
      <c r="I12" s="114"/>
      <c r="J12" s="115"/>
      <c r="K12" s="122"/>
      <c r="L12" s="93">
        <f t="shared" si="1"/>
        <v>0</v>
      </c>
      <c r="M12" s="117"/>
      <c r="N12" s="117"/>
      <c r="O12" s="91">
        <f t="shared" si="2"/>
        <v>0</v>
      </c>
      <c r="P12" s="123"/>
      <c r="Q12" s="124"/>
    </row>
    <row r="13" spans="1:18" ht="40.5" customHeight="1" x14ac:dyDescent="0.3">
      <c r="A13" s="63"/>
      <c r="B13" s="111"/>
      <c r="C13" s="112"/>
      <c r="D13" s="112"/>
      <c r="E13" s="112"/>
      <c r="F13" s="113"/>
      <c r="G13" s="112"/>
      <c r="H13" s="121"/>
      <c r="I13" s="114"/>
      <c r="J13" s="115"/>
      <c r="K13" s="125"/>
      <c r="L13" s="93">
        <f t="shared" si="1"/>
        <v>0</v>
      </c>
      <c r="M13" s="117"/>
      <c r="N13" s="117"/>
      <c r="O13" s="91">
        <f t="shared" si="2"/>
        <v>0</v>
      </c>
      <c r="P13" s="123"/>
      <c r="Q13" s="124"/>
    </row>
    <row r="14" spans="1:18" ht="40.5" customHeight="1" thickBot="1" x14ac:dyDescent="0.35">
      <c r="A14" s="63" t="s">
        <v>83</v>
      </c>
      <c r="B14" s="126"/>
      <c r="C14" s="127"/>
      <c r="D14" s="127"/>
      <c r="E14" s="127"/>
      <c r="F14" s="128"/>
      <c r="G14" s="262" t="s">
        <v>84</v>
      </c>
      <c r="H14" s="263"/>
      <c r="I14" s="129">
        <f>I6-I7</f>
        <v>16603772227</v>
      </c>
      <c r="J14" s="130">
        <v>0</v>
      </c>
      <c r="K14" s="130">
        <v>0</v>
      </c>
      <c r="L14" s="93">
        <f t="shared" si="1"/>
        <v>16603772227</v>
      </c>
      <c r="M14" s="131">
        <v>0</v>
      </c>
      <c r="N14" s="131">
        <v>0</v>
      </c>
      <c r="O14" s="91">
        <f t="shared" si="2"/>
        <v>16603772227</v>
      </c>
      <c r="P14" s="132"/>
      <c r="Q14" s="133"/>
    </row>
    <row r="15" spans="1:18" ht="55.5" customHeight="1" x14ac:dyDescent="0.3">
      <c r="A15" s="1">
        <v>19</v>
      </c>
    </row>
    <row r="16" spans="1:18" ht="55.5" customHeight="1" x14ac:dyDescent="0.3">
      <c r="A16" s="1">
        <v>20</v>
      </c>
    </row>
    <row r="17" spans="1:16" ht="55.5" customHeight="1" x14ac:dyDescent="0.3">
      <c r="A17" s="1">
        <v>21</v>
      </c>
    </row>
    <row r="18" spans="1:16" ht="55.5" customHeight="1" x14ac:dyDescent="0.3">
      <c r="A18" s="1">
        <v>22</v>
      </c>
    </row>
    <row r="19" spans="1:16" ht="55.5" customHeight="1" x14ac:dyDescent="0.3">
      <c r="A19" s="1">
        <v>23</v>
      </c>
    </row>
    <row r="20" spans="1:16" ht="55.5" customHeight="1" x14ac:dyDescent="0.3">
      <c r="A20" s="1">
        <v>24</v>
      </c>
    </row>
    <row r="21" spans="1:16" ht="55.5" customHeight="1" x14ac:dyDescent="0.3">
      <c r="A21" s="1">
        <v>25</v>
      </c>
    </row>
    <row r="22" spans="1:16" ht="55.5" customHeight="1" x14ac:dyDescent="0.3">
      <c r="A22" s="1">
        <v>26</v>
      </c>
    </row>
    <row r="23" spans="1:16" ht="58.5" customHeight="1" x14ac:dyDescent="0.3">
      <c r="A23" s="1">
        <v>27</v>
      </c>
      <c r="B23" s="64"/>
      <c r="C23" s="65">
        <v>13</v>
      </c>
      <c r="D23" s="64" t="s">
        <v>20</v>
      </c>
      <c r="E23" s="65" t="s">
        <v>23</v>
      </c>
      <c r="F23" s="66" t="s">
        <v>24</v>
      </c>
      <c r="G23" s="67">
        <v>1217756</v>
      </c>
      <c r="H23" s="68"/>
      <c r="I23" s="69">
        <v>18414</v>
      </c>
      <c r="J23" s="70">
        <f>G23+H23+I23</f>
        <v>1236170</v>
      </c>
      <c r="K23" s="64"/>
      <c r="L23" s="64"/>
      <c r="M23" s="71"/>
      <c r="N23" s="64"/>
      <c r="O23" s="66" t="s">
        <v>93</v>
      </c>
      <c r="P23" s="73"/>
    </row>
    <row r="24" spans="1:16" ht="58.5" customHeight="1" x14ac:dyDescent="0.3">
      <c r="A24" s="1">
        <v>28</v>
      </c>
      <c r="B24" s="64"/>
      <c r="C24" s="65">
        <v>20</v>
      </c>
      <c r="D24" s="64" t="s">
        <v>20</v>
      </c>
      <c r="E24" s="65" t="s">
        <v>23</v>
      </c>
      <c r="F24" s="66" t="s">
        <v>25</v>
      </c>
      <c r="G24" s="67">
        <v>558118</v>
      </c>
      <c r="H24" s="68"/>
      <c r="I24" s="69">
        <v>7000</v>
      </c>
      <c r="J24" s="70">
        <f>G24+H24+I24</f>
        <v>565118</v>
      </c>
      <c r="K24" s="64"/>
      <c r="L24" s="64"/>
      <c r="M24" s="71"/>
      <c r="N24" s="64"/>
      <c r="O24" s="66" t="s">
        <v>94</v>
      </c>
      <c r="P24" s="73"/>
    </row>
    <row r="25" spans="1:16" ht="58.5" customHeight="1" x14ac:dyDescent="0.3">
      <c r="A25" s="1">
        <v>29</v>
      </c>
      <c r="B25" s="74"/>
      <c r="C25" s="74"/>
      <c r="D25" s="27"/>
      <c r="E25" s="27"/>
      <c r="F25" s="75"/>
      <c r="G25" s="76"/>
      <c r="H25" s="77"/>
      <c r="I25" s="77"/>
      <c r="J25" s="70"/>
      <c r="K25" s="74"/>
      <c r="L25" s="74"/>
      <c r="M25" s="71"/>
      <c r="N25" s="74"/>
      <c r="O25" s="74"/>
    </row>
    <row r="26" spans="1:16" x14ac:dyDescent="0.3">
      <c r="A26" s="1">
        <v>30</v>
      </c>
      <c r="B26" s="74"/>
      <c r="C26" s="74"/>
      <c r="D26" s="27"/>
      <c r="E26" s="27"/>
      <c r="F26" s="75"/>
      <c r="G26" s="76"/>
      <c r="H26" s="77"/>
      <c r="I26" s="77"/>
      <c r="J26" s="70"/>
      <c r="K26" s="74"/>
      <c r="L26" s="74"/>
      <c r="M26" s="71"/>
      <c r="N26" s="74"/>
      <c r="O26" s="74"/>
    </row>
    <row r="27" spans="1:16" x14ac:dyDescent="0.3">
      <c r="A27" s="1">
        <v>31</v>
      </c>
      <c r="B27" s="74"/>
      <c r="C27" s="74"/>
      <c r="D27" s="27"/>
      <c r="E27" s="27"/>
      <c r="F27" s="75"/>
      <c r="G27" s="27"/>
      <c r="H27" s="77"/>
      <c r="I27" s="77"/>
      <c r="J27" s="74"/>
      <c r="K27" s="74"/>
      <c r="L27" s="74"/>
      <c r="M27" s="71"/>
      <c r="N27" s="74"/>
      <c r="O27" s="74"/>
    </row>
    <row r="28" spans="1:16" x14ac:dyDescent="0.3">
      <c r="A28" s="1">
        <v>32</v>
      </c>
      <c r="B28" s="74"/>
      <c r="C28" s="74"/>
      <c r="D28" s="27"/>
      <c r="E28" s="27"/>
      <c r="F28" s="75"/>
      <c r="G28" s="27"/>
      <c r="H28" s="77"/>
      <c r="I28" s="77"/>
      <c r="J28" s="74"/>
      <c r="K28" s="74"/>
      <c r="L28" s="74"/>
      <c r="M28" s="71"/>
      <c r="N28" s="74"/>
      <c r="O28" s="74"/>
    </row>
    <row r="29" spans="1:16" x14ac:dyDescent="0.3">
      <c r="A29" s="1">
        <v>33</v>
      </c>
      <c r="B29" s="74"/>
      <c r="C29" s="74"/>
      <c r="D29" s="27"/>
      <c r="E29" s="27"/>
      <c r="F29" s="75"/>
      <c r="G29" s="27"/>
      <c r="H29" s="77"/>
      <c r="I29" s="77"/>
      <c r="J29" s="70"/>
      <c r="K29" s="74"/>
      <c r="L29" s="74"/>
      <c r="M29" s="71"/>
      <c r="N29" s="74"/>
      <c r="O29" s="74"/>
    </row>
    <row r="30" spans="1:16" x14ac:dyDescent="0.3">
      <c r="A30" s="1">
        <v>34</v>
      </c>
      <c r="B30" s="74"/>
      <c r="C30" s="74"/>
      <c r="D30" s="27"/>
      <c r="E30" s="27"/>
      <c r="F30" s="75"/>
      <c r="G30" s="76"/>
      <c r="H30" s="77"/>
      <c r="I30" s="77"/>
      <c r="J30" s="70"/>
      <c r="K30" s="74"/>
      <c r="L30" s="74"/>
      <c r="M30" s="71"/>
      <c r="N30" s="74"/>
      <c r="O30" s="74"/>
    </row>
    <row r="31" spans="1:16" ht="67.5" x14ac:dyDescent="0.3">
      <c r="A31" s="1">
        <v>35</v>
      </c>
      <c r="B31" s="64"/>
      <c r="C31" s="65">
        <v>152</v>
      </c>
      <c r="D31" s="72" t="s">
        <v>34</v>
      </c>
      <c r="E31" s="65" t="s">
        <v>28</v>
      </c>
      <c r="F31" s="66" t="s">
        <v>29</v>
      </c>
      <c r="G31" s="67">
        <v>14375000</v>
      </c>
      <c r="H31" s="69">
        <v>-385000</v>
      </c>
      <c r="I31" s="68"/>
      <c r="J31" s="70"/>
      <c r="K31" s="64"/>
      <c r="L31" s="64"/>
      <c r="M31" s="71"/>
      <c r="N31" s="64"/>
      <c r="O31" s="66" t="s">
        <v>95</v>
      </c>
      <c r="P31" s="73"/>
    </row>
    <row r="32" spans="1:16" ht="67.5" x14ac:dyDescent="0.3">
      <c r="A32" s="1">
        <v>36</v>
      </c>
      <c r="B32" s="64"/>
      <c r="C32" s="65">
        <v>158</v>
      </c>
      <c r="D32" s="72" t="s">
        <v>34</v>
      </c>
      <c r="E32" s="65" t="s">
        <v>28</v>
      </c>
      <c r="F32" s="66" t="s">
        <v>31</v>
      </c>
      <c r="G32" s="67">
        <v>134342894</v>
      </c>
      <c r="H32" s="69">
        <v>-5600473</v>
      </c>
      <c r="I32" s="68"/>
      <c r="J32" s="70"/>
      <c r="K32" s="64"/>
      <c r="L32" s="64"/>
      <c r="M32" s="71"/>
      <c r="N32" s="64"/>
      <c r="O32" s="66" t="s">
        <v>96</v>
      </c>
      <c r="P32" s="73"/>
    </row>
    <row r="33" spans="1:16" ht="54" x14ac:dyDescent="0.3">
      <c r="A33" s="1">
        <v>37</v>
      </c>
      <c r="B33" s="64"/>
      <c r="C33" s="65">
        <v>165</v>
      </c>
      <c r="D33" s="72" t="s">
        <v>34</v>
      </c>
      <c r="E33" s="65" t="s">
        <v>28</v>
      </c>
      <c r="F33" s="66" t="s">
        <v>33</v>
      </c>
      <c r="G33" s="67">
        <v>169296840</v>
      </c>
      <c r="H33" s="69">
        <v>-729251</v>
      </c>
      <c r="I33" s="68"/>
      <c r="J33" s="70"/>
      <c r="K33" s="64"/>
      <c r="L33" s="64"/>
      <c r="M33" s="71"/>
      <c r="N33" s="64"/>
      <c r="O33" s="66" t="s">
        <v>97</v>
      </c>
      <c r="P33" s="73"/>
    </row>
    <row r="34" spans="1:16" x14ac:dyDescent="0.3">
      <c r="A34" s="1">
        <v>38</v>
      </c>
      <c r="B34" s="74"/>
      <c r="C34" s="74"/>
      <c r="D34" s="27"/>
      <c r="E34" s="27"/>
      <c r="F34" s="75"/>
      <c r="G34" s="76"/>
      <c r="H34" s="77"/>
      <c r="I34" s="77"/>
      <c r="J34" s="74"/>
      <c r="K34" s="74"/>
      <c r="L34" s="74"/>
      <c r="M34" s="71"/>
      <c r="N34" s="74"/>
      <c r="O34" s="74"/>
    </row>
    <row r="35" spans="1:16" x14ac:dyDescent="0.3">
      <c r="A35" s="1">
        <v>39</v>
      </c>
      <c r="B35" s="74"/>
      <c r="C35" s="74"/>
      <c r="D35" s="27"/>
      <c r="E35" s="27"/>
      <c r="F35" s="75"/>
      <c r="G35" s="27"/>
      <c r="H35" s="77"/>
      <c r="I35" s="77"/>
      <c r="J35" s="74"/>
      <c r="K35" s="74"/>
      <c r="L35" s="74"/>
      <c r="M35" s="71"/>
      <c r="N35" s="74"/>
      <c r="O35" s="74"/>
    </row>
    <row r="36" spans="1:16" x14ac:dyDescent="0.3">
      <c r="A36" s="1">
        <v>40</v>
      </c>
      <c r="B36" s="74"/>
      <c r="C36" s="74"/>
      <c r="D36" s="27"/>
      <c r="E36" s="27"/>
      <c r="F36" s="75"/>
      <c r="G36" s="27"/>
      <c r="H36" s="77"/>
      <c r="I36" s="77"/>
      <c r="J36" s="74"/>
      <c r="K36" s="74"/>
      <c r="L36" s="74"/>
      <c r="M36" s="71"/>
      <c r="N36" s="74"/>
      <c r="O36" s="74"/>
    </row>
    <row r="37" spans="1:16" ht="54" x14ac:dyDescent="0.3">
      <c r="A37" s="1">
        <v>41</v>
      </c>
      <c r="B37" s="74"/>
      <c r="C37" s="74"/>
      <c r="D37" s="27"/>
      <c r="E37" s="27"/>
      <c r="F37" s="75"/>
      <c r="G37" s="27"/>
      <c r="H37" s="77"/>
      <c r="I37" s="77"/>
      <c r="J37" s="74"/>
      <c r="K37" s="74"/>
      <c r="L37" s="74"/>
      <c r="M37" s="71"/>
      <c r="N37" s="74"/>
      <c r="O37" s="29" t="s">
        <v>98</v>
      </c>
    </row>
    <row r="38" spans="1:16" ht="27" x14ac:dyDescent="0.3">
      <c r="A38" s="1">
        <v>42</v>
      </c>
      <c r="B38" s="64"/>
      <c r="C38" s="65">
        <v>343</v>
      </c>
      <c r="D38" s="72" t="s">
        <v>34</v>
      </c>
      <c r="E38" s="65" t="s">
        <v>36</v>
      </c>
      <c r="F38" s="66" t="s">
        <v>85</v>
      </c>
      <c r="G38" s="78">
        <v>30645670</v>
      </c>
      <c r="H38" s="69">
        <v>-932160</v>
      </c>
      <c r="I38" s="68"/>
      <c r="J38" s="74"/>
      <c r="K38" s="64"/>
      <c r="L38" s="64"/>
      <c r="M38" s="71"/>
      <c r="N38" s="64"/>
      <c r="O38" s="79" t="s">
        <v>99</v>
      </c>
      <c r="P38" s="73"/>
    </row>
    <row r="39" spans="1:16" ht="40.5" x14ac:dyDescent="0.3">
      <c r="A39" s="1">
        <v>43</v>
      </c>
      <c r="B39" s="64"/>
      <c r="C39" s="65">
        <v>343</v>
      </c>
      <c r="D39" s="72" t="s">
        <v>34</v>
      </c>
      <c r="E39" s="65" t="s">
        <v>36</v>
      </c>
      <c r="F39" s="66" t="s">
        <v>85</v>
      </c>
      <c r="G39" s="67">
        <v>30645670</v>
      </c>
      <c r="H39" s="69">
        <v>-2801350</v>
      </c>
      <c r="I39" s="68"/>
      <c r="J39" s="74"/>
      <c r="K39" s="64"/>
      <c r="L39" s="64"/>
      <c r="M39" s="71"/>
      <c r="N39" s="64"/>
      <c r="O39" s="66" t="s">
        <v>100</v>
      </c>
      <c r="P39" s="73"/>
    </row>
    <row r="40" spans="1:16" ht="67.5" x14ac:dyDescent="0.3">
      <c r="A40" s="1">
        <v>44</v>
      </c>
      <c r="B40" s="64"/>
      <c r="C40" s="65">
        <v>344</v>
      </c>
      <c r="D40" s="72" t="s">
        <v>34</v>
      </c>
      <c r="E40" s="65" t="s">
        <v>36</v>
      </c>
      <c r="F40" s="66" t="s">
        <v>85</v>
      </c>
      <c r="G40" s="67">
        <v>30645670</v>
      </c>
      <c r="H40" s="69"/>
      <c r="I40" s="69">
        <v>428000</v>
      </c>
      <c r="J40" s="74"/>
      <c r="K40" s="64"/>
      <c r="L40" s="64"/>
      <c r="M40" s="71"/>
      <c r="N40" s="64"/>
      <c r="O40" s="66" t="s">
        <v>101</v>
      </c>
      <c r="P40" s="73"/>
    </row>
    <row r="41" spans="1:16" ht="27" x14ac:dyDescent="0.3">
      <c r="A41" s="1">
        <v>45</v>
      </c>
      <c r="B41" s="64"/>
      <c r="C41" s="65">
        <v>387</v>
      </c>
      <c r="D41" s="72" t="s">
        <v>34</v>
      </c>
      <c r="E41" s="65" t="s">
        <v>37</v>
      </c>
      <c r="F41" s="66" t="s">
        <v>38</v>
      </c>
      <c r="G41" s="67">
        <v>114408</v>
      </c>
      <c r="H41" s="68"/>
      <c r="I41" s="68"/>
      <c r="J41" s="74"/>
      <c r="K41" s="64"/>
      <c r="L41" s="64"/>
      <c r="M41" s="71"/>
      <c r="N41" s="64"/>
      <c r="O41" s="66" t="s">
        <v>102</v>
      </c>
      <c r="P41" s="73"/>
    </row>
    <row r="42" spans="1:16" x14ac:dyDescent="0.3">
      <c r="A42" s="1">
        <v>46</v>
      </c>
      <c r="B42" s="74"/>
      <c r="C42" s="74"/>
      <c r="D42" s="27"/>
      <c r="E42" s="27"/>
      <c r="F42" s="75"/>
      <c r="G42" s="76"/>
      <c r="H42" s="77"/>
      <c r="I42" s="77"/>
      <c r="J42" s="74"/>
      <c r="K42" s="74"/>
      <c r="L42" s="74"/>
      <c r="M42" s="71"/>
      <c r="N42" s="74"/>
      <c r="O42" s="74"/>
    </row>
    <row r="43" spans="1:16" x14ac:dyDescent="0.3">
      <c r="A43" s="1">
        <v>47</v>
      </c>
      <c r="B43" s="74"/>
      <c r="C43" s="74"/>
      <c r="D43" s="27"/>
      <c r="E43" s="27"/>
      <c r="F43" s="75"/>
      <c r="G43" s="76"/>
      <c r="H43" s="77"/>
      <c r="I43" s="77"/>
      <c r="J43" s="74"/>
      <c r="K43" s="74"/>
      <c r="L43" s="74"/>
      <c r="M43" s="71"/>
      <c r="N43" s="74"/>
      <c r="O43" s="74"/>
    </row>
    <row r="44" spans="1:16" ht="51.75" customHeight="1" x14ac:dyDescent="0.3">
      <c r="A44" s="1">
        <v>48</v>
      </c>
      <c r="B44" s="64"/>
      <c r="C44" s="65">
        <v>475</v>
      </c>
      <c r="D44" s="72" t="s">
        <v>39</v>
      </c>
      <c r="E44" s="65" t="s">
        <v>40</v>
      </c>
      <c r="F44" s="66" t="s">
        <v>41</v>
      </c>
      <c r="G44" s="67">
        <v>5542349</v>
      </c>
      <c r="H44" s="68"/>
      <c r="I44" s="68"/>
      <c r="J44" s="74"/>
      <c r="K44" s="64"/>
      <c r="L44" s="64"/>
      <c r="M44" s="71"/>
      <c r="N44" s="64"/>
      <c r="O44" s="66" t="s">
        <v>103</v>
      </c>
      <c r="P44" s="73"/>
    </row>
    <row r="45" spans="1:16" ht="51.75" customHeight="1" x14ac:dyDescent="0.3">
      <c r="A45" s="1">
        <v>49</v>
      </c>
      <c r="B45" s="64"/>
      <c r="C45" s="65">
        <v>492</v>
      </c>
      <c r="D45" s="72" t="s">
        <v>39</v>
      </c>
      <c r="E45" s="65" t="s">
        <v>40</v>
      </c>
      <c r="F45" s="66" t="s">
        <v>42</v>
      </c>
      <c r="G45" s="67">
        <v>18679490</v>
      </c>
      <c r="H45" s="68"/>
      <c r="I45" s="69">
        <v>900000</v>
      </c>
      <c r="J45" s="74"/>
      <c r="K45" s="64"/>
      <c r="L45" s="64"/>
      <c r="M45" s="71"/>
      <c r="N45" s="64"/>
      <c r="O45" s="66" t="s">
        <v>104</v>
      </c>
      <c r="P45" s="73"/>
    </row>
    <row r="46" spans="1:16" x14ac:dyDescent="0.3">
      <c r="A46" s="1">
        <v>50</v>
      </c>
      <c r="B46" s="74"/>
      <c r="C46" s="74"/>
      <c r="D46" s="27"/>
      <c r="E46" s="27"/>
      <c r="F46" s="75"/>
      <c r="G46" s="76"/>
      <c r="H46" s="77"/>
      <c r="I46" s="77"/>
      <c r="J46" s="74"/>
      <c r="K46" s="74"/>
      <c r="L46" s="74"/>
      <c r="M46" s="71"/>
      <c r="N46" s="74"/>
      <c r="O46" s="74"/>
    </row>
    <row r="47" spans="1:16" ht="40.5" x14ac:dyDescent="0.3">
      <c r="A47" s="1">
        <v>51</v>
      </c>
      <c r="B47" s="64"/>
      <c r="C47" s="65">
        <v>513</v>
      </c>
      <c r="D47" s="72" t="s">
        <v>39</v>
      </c>
      <c r="E47" s="65" t="s">
        <v>40</v>
      </c>
      <c r="F47" s="66" t="s">
        <v>43</v>
      </c>
      <c r="G47" s="67">
        <v>3084506</v>
      </c>
      <c r="H47" s="68"/>
      <c r="I47" s="69">
        <v>50000</v>
      </c>
      <c r="J47" s="64"/>
      <c r="K47" s="64"/>
      <c r="L47" s="64"/>
      <c r="M47" s="71"/>
      <c r="N47" s="64"/>
      <c r="O47" s="66" t="s">
        <v>105</v>
      </c>
      <c r="P47" s="73"/>
    </row>
    <row r="48" spans="1:16" x14ac:dyDescent="0.3">
      <c r="A48" s="1">
        <v>52</v>
      </c>
      <c r="B48" s="74"/>
      <c r="C48" s="74"/>
      <c r="D48" s="27"/>
      <c r="E48" s="27"/>
      <c r="F48" s="75"/>
      <c r="G48" s="76"/>
      <c r="H48" s="77"/>
      <c r="I48" s="77"/>
      <c r="J48" s="74"/>
      <c r="K48" s="74"/>
      <c r="L48" s="74"/>
      <c r="M48" s="71"/>
      <c r="N48" s="74"/>
      <c r="O48" s="74"/>
    </row>
    <row r="49" spans="1:16" x14ac:dyDescent="0.3">
      <c r="A49" s="1">
        <v>53</v>
      </c>
      <c r="B49" s="74"/>
      <c r="C49" s="74"/>
      <c r="D49" s="27"/>
      <c r="E49" s="27"/>
      <c r="F49" s="75"/>
      <c r="G49" s="76"/>
      <c r="H49" s="77"/>
      <c r="I49" s="77"/>
      <c r="J49" s="74"/>
      <c r="K49" s="74"/>
      <c r="L49" s="74"/>
      <c r="M49" s="71"/>
      <c r="N49" s="74"/>
      <c r="O49" s="74"/>
    </row>
    <row r="50" spans="1:16" x14ac:dyDescent="0.3">
      <c r="A50" s="1">
        <v>54</v>
      </c>
      <c r="B50" s="74"/>
      <c r="C50" s="74"/>
      <c r="D50" s="27"/>
      <c r="E50" s="27"/>
      <c r="F50" s="75"/>
      <c r="G50" s="76"/>
      <c r="H50" s="77"/>
      <c r="I50" s="77"/>
      <c r="J50" s="74"/>
      <c r="K50" s="74"/>
      <c r="L50" s="74"/>
      <c r="M50" s="71"/>
      <c r="N50" s="74"/>
      <c r="O50" s="74"/>
    </row>
    <row r="51" spans="1:16" x14ac:dyDescent="0.3">
      <c r="A51" s="1">
        <v>55</v>
      </c>
      <c r="B51" s="74"/>
      <c r="C51" s="74"/>
      <c r="D51" s="27"/>
      <c r="E51" s="27"/>
      <c r="F51" s="75"/>
      <c r="G51" s="76"/>
      <c r="H51" s="77"/>
      <c r="I51" s="77"/>
      <c r="J51" s="74"/>
      <c r="K51" s="74"/>
      <c r="L51" s="74"/>
      <c r="M51" s="71"/>
      <c r="N51" s="74"/>
      <c r="O51" s="74"/>
    </row>
    <row r="52" spans="1:16" x14ac:dyDescent="0.3">
      <c r="A52" s="1">
        <v>56</v>
      </c>
      <c r="B52" s="74"/>
      <c r="C52" s="74"/>
      <c r="D52" s="27"/>
      <c r="E52" s="27"/>
      <c r="F52" s="75"/>
      <c r="G52" s="76"/>
      <c r="H52" s="77"/>
      <c r="I52" s="77"/>
      <c r="J52" s="74"/>
      <c r="K52" s="74"/>
      <c r="L52" s="74"/>
      <c r="M52" s="71"/>
      <c r="N52" s="74"/>
      <c r="O52" s="74"/>
    </row>
    <row r="53" spans="1:16" ht="67.5" x14ac:dyDescent="0.3">
      <c r="A53" s="1">
        <v>57</v>
      </c>
      <c r="B53" s="64"/>
      <c r="C53" s="65">
        <v>567</v>
      </c>
      <c r="D53" s="72" t="s">
        <v>39</v>
      </c>
      <c r="E53" s="66" t="s">
        <v>44</v>
      </c>
      <c r="F53" s="66" t="s">
        <v>45</v>
      </c>
      <c r="G53" s="67">
        <v>1249644</v>
      </c>
      <c r="H53" s="69">
        <v>-150000</v>
      </c>
      <c r="I53" s="68"/>
      <c r="J53" s="74"/>
      <c r="K53" s="64"/>
      <c r="L53" s="64"/>
      <c r="M53" s="71"/>
      <c r="N53" s="64"/>
      <c r="O53" s="66" t="s">
        <v>106</v>
      </c>
      <c r="P53" s="73"/>
    </row>
    <row r="54" spans="1:16" x14ac:dyDescent="0.3">
      <c r="A54" s="1">
        <v>58</v>
      </c>
      <c r="B54" s="74"/>
      <c r="C54" s="74"/>
      <c r="D54" s="27"/>
      <c r="E54" s="27"/>
      <c r="F54" s="75"/>
      <c r="G54" s="76"/>
      <c r="H54" s="77"/>
      <c r="I54" s="77"/>
      <c r="J54" s="74"/>
      <c r="K54" s="74"/>
      <c r="L54" s="74"/>
      <c r="M54" s="71"/>
      <c r="N54" s="74"/>
      <c r="O54" s="74"/>
    </row>
    <row r="55" spans="1:16" ht="40.5" x14ac:dyDescent="0.3">
      <c r="A55" s="1">
        <v>59</v>
      </c>
      <c r="B55" s="64"/>
      <c r="C55" s="65">
        <v>579</v>
      </c>
      <c r="D55" s="65" t="s">
        <v>39</v>
      </c>
      <c r="E55" s="66" t="s">
        <v>44</v>
      </c>
      <c r="F55" s="66" t="s">
        <v>46</v>
      </c>
      <c r="G55" s="67">
        <v>104360700</v>
      </c>
      <c r="H55" s="68"/>
      <c r="I55" s="69">
        <v>15000</v>
      </c>
      <c r="J55" s="74"/>
      <c r="K55" s="64"/>
      <c r="L55" s="64"/>
      <c r="M55" s="71"/>
      <c r="N55" s="64"/>
      <c r="O55" s="66" t="s">
        <v>107</v>
      </c>
      <c r="P55" s="73"/>
    </row>
    <row r="56" spans="1:16" x14ac:dyDescent="0.3">
      <c r="A56" s="1">
        <v>60</v>
      </c>
      <c r="B56" s="74"/>
      <c r="C56" s="74"/>
      <c r="D56" s="27"/>
      <c r="E56" s="27"/>
      <c r="F56" s="75"/>
      <c r="G56" s="76"/>
      <c r="H56" s="77"/>
      <c r="I56" s="77"/>
      <c r="J56" s="74"/>
      <c r="K56" s="74"/>
      <c r="L56" s="74"/>
      <c r="M56" s="71"/>
      <c r="N56" s="74"/>
      <c r="O56" s="74"/>
    </row>
    <row r="57" spans="1:16" x14ac:dyDescent="0.3">
      <c r="A57" s="1">
        <v>61</v>
      </c>
      <c r="B57" s="74"/>
      <c r="C57" s="74"/>
      <c r="D57" s="27"/>
      <c r="E57" s="27"/>
      <c r="F57" s="75"/>
      <c r="G57" s="76"/>
      <c r="H57" s="77"/>
      <c r="I57" s="77"/>
      <c r="J57" s="74"/>
      <c r="K57" s="74"/>
      <c r="L57" s="74"/>
      <c r="M57" s="71"/>
      <c r="N57" s="74"/>
      <c r="O57" s="74" t="s">
        <v>108</v>
      </c>
    </row>
    <row r="58" spans="1:16" ht="27" x14ac:dyDescent="0.3">
      <c r="A58" s="1">
        <v>62</v>
      </c>
      <c r="B58" s="64"/>
      <c r="C58" s="65">
        <v>605</v>
      </c>
      <c r="D58" s="65" t="s">
        <v>39</v>
      </c>
      <c r="E58" s="65" t="s">
        <v>47</v>
      </c>
      <c r="F58" s="66" t="s">
        <v>48</v>
      </c>
      <c r="G58" s="67">
        <v>110220</v>
      </c>
      <c r="H58" s="68"/>
      <c r="I58" s="69">
        <v>85000</v>
      </c>
      <c r="J58" s="74"/>
      <c r="K58" s="64"/>
      <c r="L58" s="64"/>
      <c r="M58" s="71"/>
      <c r="N58" s="64"/>
      <c r="O58" s="66" t="s">
        <v>109</v>
      </c>
      <c r="P58" s="73"/>
    </row>
    <row r="59" spans="1:16" x14ac:dyDescent="0.3">
      <c r="A59" s="1">
        <v>63</v>
      </c>
      <c r="B59" s="74"/>
      <c r="C59" s="74"/>
      <c r="D59" s="27"/>
      <c r="E59" s="27"/>
      <c r="F59" s="75"/>
      <c r="G59" s="76"/>
      <c r="H59" s="77"/>
      <c r="I59" s="77"/>
      <c r="J59" s="74"/>
      <c r="K59" s="74"/>
      <c r="L59" s="74"/>
      <c r="M59" s="71"/>
      <c r="N59" s="74"/>
      <c r="O59" s="74"/>
    </row>
    <row r="60" spans="1:16" x14ac:dyDescent="0.3">
      <c r="A60" s="1">
        <v>64</v>
      </c>
      <c r="B60" s="74"/>
      <c r="C60" s="74"/>
      <c r="D60" s="27"/>
      <c r="E60" s="27"/>
      <c r="F60" s="75"/>
      <c r="G60" s="76"/>
      <c r="H60" s="77"/>
      <c r="I60" s="77"/>
      <c r="J60" s="74"/>
      <c r="K60" s="74"/>
      <c r="L60" s="74"/>
      <c r="M60" s="71"/>
      <c r="N60" s="74"/>
      <c r="O60" s="74"/>
    </row>
    <row r="61" spans="1:16" ht="81" x14ac:dyDescent="0.3">
      <c r="A61" s="1">
        <v>65</v>
      </c>
      <c r="B61" s="64"/>
      <c r="C61" s="65">
        <v>609</v>
      </c>
      <c r="D61" s="72"/>
      <c r="E61" s="65" t="s">
        <v>47</v>
      </c>
      <c r="F61" s="66" t="s">
        <v>86</v>
      </c>
      <c r="G61" s="78">
        <v>4000000</v>
      </c>
      <c r="H61" s="69">
        <v>-1000000</v>
      </c>
      <c r="I61" s="68"/>
      <c r="J61" s="74"/>
      <c r="K61" s="64"/>
      <c r="L61" s="64"/>
      <c r="M61" s="71"/>
      <c r="N61" s="64"/>
      <c r="O61" s="79" t="s">
        <v>110</v>
      </c>
      <c r="P61" s="73"/>
    </row>
    <row r="62" spans="1:16" x14ac:dyDescent="0.3">
      <c r="A62" s="1">
        <v>66</v>
      </c>
      <c r="B62" s="74"/>
      <c r="C62" s="74"/>
      <c r="D62" s="27"/>
      <c r="E62" s="27"/>
      <c r="F62" s="75"/>
      <c r="G62" s="76"/>
      <c r="H62" s="77"/>
      <c r="I62" s="77"/>
      <c r="J62" s="74"/>
      <c r="K62" s="74"/>
      <c r="L62" s="74"/>
      <c r="M62" s="71"/>
      <c r="N62" s="74"/>
      <c r="O62" s="74"/>
    </row>
    <row r="63" spans="1:16" ht="40.5" x14ac:dyDescent="0.3">
      <c r="A63" s="1">
        <v>67</v>
      </c>
      <c r="B63" s="64"/>
      <c r="C63" s="65">
        <v>649</v>
      </c>
      <c r="D63" s="72"/>
      <c r="E63" s="65" t="s">
        <v>49</v>
      </c>
      <c r="F63" s="66" t="s">
        <v>50</v>
      </c>
      <c r="G63" s="67">
        <v>6339330</v>
      </c>
      <c r="H63" s="68"/>
      <c r="I63" s="69">
        <v>150000</v>
      </c>
      <c r="J63" s="74"/>
      <c r="K63" s="64"/>
      <c r="L63" s="64"/>
      <c r="M63" s="71"/>
      <c r="N63" s="64"/>
      <c r="O63" s="66" t="s">
        <v>111</v>
      </c>
      <c r="P63" s="73"/>
    </row>
    <row r="64" spans="1:16" ht="27" x14ac:dyDescent="0.3">
      <c r="A64" s="1">
        <v>68</v>
      </c>
      <c r="B64" s="64"/>
      <c r="C64" s="65">
        <v>653</v>
      </c>
      <c r="D64" s="72"/>
      <c r="E64" s="65" t="s">
        <v>49</v>
      </c>
      <c r="F64" s="66" t="s">
        <v>51</v>
      </c>
      <c r="G64" s="67">
        <v>131934</v>
      </c>
      <c r="H64" s="68"/>
      <c r="I64" s="69">
        <v>100000</v>
      </c>
      <c r="J64" s="74"/>
      <c r="K64" s="64"/>
      <c r="L64" s="64"/>
      <c r="M64" s="71"/>
      <c r="N64" s="64"/>
      <c r="O64" s="66" t="s">
        <v>112</v>
      </c>
      <c r="P64" s="73"/>
    </row>
    <row r="65" spans="1:16" ht="54" x14ac:dyDescent="0.3">
      <c r="A65" s="1">
        <v>69</v>
      </c>
      <c r="B65" s="64"/>
      <c r="C65" s="65" t="s">
        <v>87</v>
      </c>
      <c r="D65" s="65"/>
      <c r="E65" s="65" t="s">
        <v>88</v>
      </c>
      <c r="F65" s="66" t="s">
        <v>35</v>
      </c>
      <c r="G65" s="67">
        <v>1359426</v>
      </c>
      <c r="H65" s="68"/>
      <c r="I65" s="69">
        <v>30000</v>
      </c>
      <c r="J65" s="74"/>
      <c r="K65" s="64"/>
      <c r="L65" s="64"/>
      <c r="M65" s="71"/>
      <c r="N65" s="64"/>
      <c r="O65" s="66" t="s">
        <v>113</v>
      </c>
      <c r="P65" s="73"/>
    </row>
    <row r="66" spans="1:16" ht="40.5" x14ac:dyDescent="0.3">
      <c r="A66" s="1">
        <v>70</v>
      </c>
      <c r="B66" s="64"/>
      <c r="C66" s="65" t="s">
        <v>89</v>
      </c>
      <c r="D66" s="65"/>
      <c r="E66" s="65" t="s">
        <v>52</v>
      </c>
      <c r="F66" s="66" t="s">
        <v>53</v>
      </c>
      <c r="G66" s="78">
        <v>274071</v>
      </c>
      <c r="H66" s="68"/>
      <c r="I66" s="69">
        <v>50000</v>
      </c>
      <c r="J66" s="74"/>
      <c r="K66" s="64"/>
      <c r="L66" s="64"/>
      <c r="M66" s="71"/>
      <c r="N66" s="64"/>
      <c r="O66" s="79" t="s">
        <v>90</v>
      </c>
      <c r="P66" s="73"/>
    </row>
    <row r="67" spans="1:16" ht="40.5" x14ac:dyDescent="0.3">
      <c r="A67" s="1">
        <v>71</v>
      </c>
      <c r="B67" s="64"/>
      <c r="C67" s="65" t="s">
        <v>91</v>
      </c>
      <c r="D67" s="65"/>
      <c r="E67" s="65" t="s">
        <v>52</v>
      </c>
      <c r="F67" s="66" t="s">
        <v>54</v>
      </c>
      <c r="G67" s="67">
        <v>295080</v>
      </c>
      <c r="H67" s="68"/>
      <c r="I67" s="69">
        <v>50000</v>
      </c>
      <c r="J67" s="74"/>
      <c r="K67" s="64"/>
      <c r="L67" s="64"/>
      <c r="M67" s="71"/>
      <c r="N67" s="64"/>
      <c r="O67" s="66" t="s">
        <v>92</v>
      </c>
      <c r="P67" s="73"/>
    </row>
    <row r="68" spans="1:16" x14ac:dyDescent="0.3">
      <c r="A68" s="1">
        <v>72</v>
      </c>
      <c r="B68" s="74"/>
      <c r="C68" s="74"/>
      <c r="D68" s="27"/>
      <c r="E68" s="27"/>
      <c r="F68" s="75"/>
      <c r="G68" s="76"/>
      <c r="H68" s="77"/>
      <c r="I68" s="77"/>
      <c r="J68" s="74"/>
      <c r="K68" s="74"/>
      <c r="L68" s="74"/>
      <c r="M68" s="71"/>
      <c r="N68" s="74"/>
      <c r="O68" s="74"/>
    </row>
    <row r="69" spans="1:16" x14ac:dyDescent="0.3">
      <c r="A69" s="80"/>
      <c r="B69" s="74"/>
      <c r="C69" s="74"/>
      <c r="D69" s="27"/>
      <c r="E69" s="27"/>
      <c r="F69" s="75"/>
      <c r="G69" s="76"/>
      <c r="H69" s="77"/>
      <c r="I69" s="77"/>
      <c r="J69" s="74"/>
      <c r="K69" s="74"/>
      <c r="L69" s="74"/>
      <c r="M69" s="71"/>
      <c r="N69" s="74"/>
      <c r="O69" s="74"/>
    </row>
    <row r="70" spans="1:16" x14ac:dyDescent="0.3">
      <c r="A70" s="80"/>
      <c r="B70" s="74"/>
      <c r="C70" s="74"/>
      <c r="D70" s="27"/>
      <c r="E70" s="27"/>
      <c r="F70" s="75"/>
      <c r="G70" s="76"/>
      <c r="H70" s="77"/>
      <c r="I70" s="77"/>
      <c r="J70" s="74"/>
      <c r="K70" s="74"/>
      <c r="L70" s="74"/>
      <c r="M70" s="71"/>
      <c r="N70" s="74"/>
      <c r="O70" s="74"/>
    </row>
    <row r="71" spans="1:16" x14ac:dyDescent="0.3">
      <c r="A71" s="80"/>
      <c r="B71" s="74"/>
      <c r="C71" s="74"/>
      <c r="D71" s="27"/>
      <c r="E71" s="27"/>
      <c r="F71" s="75"/>
      <c r="G71" s="76"/>
      <c r="H71" s="77"/>
      <c r="I71" s="77"/>
      <c r="J71" s="74"/>
      <c r="K71" s="74"/>
      <c r="L71" s="74"/>
      <c r="M71" s="71"/>
      <c r="N71" s="74"/>
      <c r="O71" s="74"/>
    </row>
    <row r="72" spans="1:16" x14ac:dyDescent="0.3">
      <c r="A72" s="80"/>
      <c r="B72" s="74"/>
      <c r="C72" s="74"/>
      <c r="D72" s="27"/>
      <c r="E72" s="27"/>
      <c r="F72" s="75"/>
      <c r="G72" s="76"/>
      <c r="H72" s="77"/>
      <c r="I72" s="77"/>
      <c r="J72" s="74"/>
      <c r="K72" s="74"/>
      <c r="L72" s="74"/>
      <c r="M72" s="71"/>
      <c r="N72" s="74"/>
      <c r="O72" s="74"/>
    </row>
    <row r="73" spans="1:16" x14ac:dyDescent="0.3">
      <c r="A73" s="80"/>
      <c r="B73" s="74"/>
      <c r="C73" s="74"/>
      <c r="D73" s="27"/>
      <c r="E73" s="27"/>
      <c r="F73" s="75"/>
      <c r="G73" s="76"/>
      <c r="H73" s="77"/>
      <c r="I73" s="77"/>
      <c r="J73" s="74"/>
      <c r="K73" s="74"/>
      <c r="L73" s="74"/>
      <c r="M73" s="71"/>
      <c r="N73" s="74"/>
      <c r="O73" s="74"/>
    </row>
    <row r="74" spans="1:16" x14ac:dyDescent="0.3">
      <c r="A74" s="80"/>
      <c r="B74" s="74"/>
      <c r="C74" s="74"/>
      <c r="D74" s="27"/>
      <c r="E74" s="27"/>
      <c r="F74" s="75"/>
      <c r="G74" s="76"/>
      <c r="H74" s="77"/>
      <c r="I74" s="77"/>
      <c r="J74" s="74"/>
      <c r="K74" s="74"/>
      <c r="L74" s="74"/>
      <c r="M74" s="71"/>
      <c r="N74" s="74"/>
      <c r="O74" s="74"/>
    </row>
    <row r="75" spans="1:16" x14ac:dyDescent="0.3">
      <c r="A75" s="80"/>
      <c r="B75" s="74"/>
      <c r="C75" s="74"/>
      <c r="D75" s="27"/>
      <c r="E75" s="27"/>
      <c r="F75" s="75"/>
      <c r="G75" s="76"/>
      <c r="H75" s="77"/>
      <c r="I75" s="77"/>
      <c r="J75" s="74"/>
      <c r="K75" s="74"/>
      <c r="L75" s="74"/>
      <c r="M75" s="71"/>
      <c r="N75" s="74"/>
      <c r="O75" s="74"/>
    </row>
    <row r="76" spans="1:16" x14ac:dyDescent="0.3">
      <c r="B76" s="74"/>
      <c r="C76" s="74"/>
      <c r="D76" s="27"/>
      <c r="E76" s="27"/>
      <c r="F76" s="75"/>
      <c r="G76" s="76"/>
      <c r="H76" s="77"/>
      <c r="I76" s="77"/>
      <c r="J76" s="74"/>
      <c r="K76" s="74"/>
      <c r="L76" s="74"/>
      <c r="M76" s="71"/>
      <c r="N76" s="74"/>
      <c r="O76" s="74"/>
    </row>
    <row r="77" spans="1:16" x14ac:dyDescent="0.3">
      <c r="B77" s="74"/>
      <c r="C77" s="74"/>
      <c r="D77" s="27"/>
      <c r="E77" s="27"/>
      <c r="F77" s="75"/>
      <c r="G77" s="27"/>
      <c r="H77" s="77"/>
      <c r="I77" s="77"/>
      <c r="J77" s="74"/>
      <c r="K77" s="74"/>
      <c r="L77" s="74"/>
      <c r="M77" s="74"/>
      <c r="N77" s="74"/>
      <c r="O77" s="74"/>
    </row>
    <row r="78" spans="1:16" x14ac:dyDescent="0.3">
      <c r="B78" s="74"/>
      <c r="C78" s="74"/>
      <c r="D78" s="27"/>
      <c r="E78" s="27"/>
      <c r="F78" s="75"/>
      <c r="G78" s="27"/>
      <c r="H78" s="77"/>
      <c r="I78" s="77"/>
      <c r="J78" s="74"/>
      <c r="K78" s="74"/>
      <c r="L78" s="74"/>
      <c r="M78" s="74"/>
      <c r="N78" s="74"/>
      <c r="O78" s="74"/>
    </row>
    <row r="82" spans="1:1" x14ac:dyDescent="0.3">
      <c r="A82" s="1">
        <v>61</v>
      </c>
    </row>
    <row r="84" spans="1:1" x14ac:dyDescent="0.3">
      <c r="A84" s="1">
        <v>62</v>
      </c>
    </row>
    <row r="86" spans="1:1" x14ac:dyDescent="0.3">
      <c r="A86" s="1">
        <v>63</v>
      </c>
    </row>
  </sheetData>
  <sheetProtection formatCells="0" formatColumns="0" formatRows="0" autoFilter="0"/>
  <mergeCells count="20">
    <mergeCell ref="G14:H14"/>
    <mergeCell ref="L4:L5"/>
    <mergeCell ref="M4:N4"/>
    <mergeCell ref="O4:O5"/>
    <mergeCell ref="Q4:Q5"/>
    <mergeCell ref="G6:H6"/>
    <mergeCell ref="G7:H7"/>
    <mergeCell ref="G8:H8"/>
    <mergeCell ref="P4:P5"/>
    <mergeCell ref="G10:H10"/>
    <mergeCell ref="A1:Q1"/>
    <mergeCell ref="A4:A5"/>
    <mergeCell ref="B4:B5"/>
    <mergeCell ref="C4:C5"/>
    <mergeCell ref="D4:D5"/>
    <mergeCell ref="E4:E5"/>
    <mergeCell ref="F4:F5"/>
    <mergeCell ref="G4:H5"/>
    <mergeCell ref="I4:I5"/>
    <mergeCell ref="J4:K4"/>
  </mergeCells>
  <phoneticPr fontId="3" type="noConversion"/>
  <conditionalFormatting sqref="I25:I30 I42:I43 I46 I48:I52 I54:I60 I62 I34:I37 I67:I517 M10:N10 I10:K10 I12:I22">
    <cfRule type="expression" dxfId="16" priority="10">
      <formula>($D10="본예산")</formula>
    </cfRule>
  </conditionalFormatting>
  <conditionalFormatting sqref="I8:K8 I8:I9 M8">
    <cfRule type="expression" dxfId="15" priority="9">
      <formula>($D8="본예산")</formula>
    </cfRule>
  </conditionalFormatting>
  <conditionalFormatting sqref="N8">
    <cfRule type="expression" dxfId="14" priority="8">
      <formula>($D8="본예산")</formula>
    </cfRule>
  </conditionalFormatting>
  <conditionalFormatting sqref="I31:I33 I23:I24 I38:I41 I44:I45 I47 I53 I61 I63:I66">
    <cfRule type="expression" dxfId="13" priority="11">
      <formula>($C23="본예산")</formula>
    </cfRule>
  </conditionalFormatting>
  <conditionalFormatting sqref="I11">
    <cfRule type="expression" dxfId="12" priority="1">
      <formula>($D11="본예산")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8" scale="74" fitToHeight="0" orientation="landscape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29"/>
  <sheetViews>
    <sheetView showGridLines="0" view="pageBreakPreview" zoomScale="60" zoomScaleNormal="85" workbookViewId="0">
      <pane ySplit="5" topLeftCell="A6" activePane="bottomLeft" state="frozen"/>
      <selection activeCell="H18" sqref="H18"/>
      <selection pane="bottomLeft" activeCell="A2" sqref="A2"/>
    </sheetView>
  </sheetViews>
  <sheetFormatPr defaultColWidth="8.75" defaultRowHeight="17.25" x14ac:dyDescent="0.3"/>
  <cols>
    <col min="1" max="1" width="4" style="1" customWidth="1"/>
    <col min="2" max="2" width="7.125" style="1" customWidth="1"/>
    <col min="3" max="3" width="7.125" style="85" customWidth="1"/>
    <col min="4" max="4" width="11.625" style="85" customWidth="1"/>
    <col min="5" max="5" width="18.125" style="85" customWidth="1"/>
    <col min="6" max="6" width="30.125" style="31" customWidth="1"/>
    <col min="7" max="7" width="14.875" style="32" customWidth="1"/>
    <col min="8" max="8" width="17.5" style="33" customWidth="1"/>
    <col min="9" max="9" width="16.875" style="33" customWidth="1"/>
    <col min="10" max="10" width="14.875" style="1" customWidth="1"/>
    <col min="11" max="11" width="17.875" style="1" customWidth="1"/>
    <col min="12" max="12" width="16" style="1" customWidth="1"/>
    <col min="13" max="13" width="17.125" style="1" customWidth="1"/>
    <col min="14" max="14" width="10.5" style="1" customWidth="1"/>
    <col min="15" max="15" width="54.875" style="85" hidden="1" customWidth="1"/>
    <col min="16" max="16" width="87" style="85" customWidth="1"/>
    <col min="17" max="17" width="18" style="1" customWidth="1"/>
    <col min="18" max="19" width="7.25" style="1" customWidth="1"/>
    <col min="20" max="22" width="21" style="82" customWidth="1"/>
    <col min="23" max="23" width="8.75" style="82"/>
    <col min="24" max="16384" width="8.75" style="1"/>
  </cols>
  <sheetData>
    <row r="1" spans="1:23" ht="42" customHeight="1" x14ac:dyDescent="0.3">
      <c r="A1" s="224" t="s">
        <v>155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23" s="14" customFormat="1" ht="22.5" customHeight="1" x14ac:dyDescent="0.3">
      <c r="A2" s="2" t="s">
        <v>0</v>
      </c>
      <c r="B2" s="3"/>
      <c r="C2" s="4"/>
      <c r="D2" s="5"/>
      <c r="E2" s="5"/>
      <c r="F2" s="6"/>
      <c r="G2" s="7"/>
      <c r="H2" s="8"/>
      <c r="I2" s="8"/>
      <c r="J2" s="9"/>
      <c r="K2" s="10"/>
      <c r="L2" s="11"/>
      <c r="M2" s="12"/>
      <c r="N2" s="12"/>
      <c r="O2" s="13"/>
      <c r="P2" s="13"/>
      <c r="T2" s="212" t="s">
        <v>146</v>
      </c>
      <c r="U2" s="212" t="s">
        <v>147</v>
      </c>
      <c r="V2" s="212" t="s">
        <v>143</v>
      </c>
      <c r="W2" s="82"/>
    </row>
    <row r="3" spans="1:23" ht="21" customHeight="1" thickBot="1" x14ac:dyDescent="0.35">
      <c r="A3" s="15"/>
      <c r="B3" s="15"/>
      <c r="D3" s="17"/>
      <c r="E3" s="17"/>
      <c r="F3" s="18"/>
      <c r="G3" s="7"/>
      <c r="H3" s="19"/>
      <c r="I3" s="20"/>
      <c r="J3" s="21"/>
      <c r="K3" s="22"/>
      <c r="L3" s="23"/>
      <c r="M3" s="21"/>
      <c r="N3" s="21"/>
      <c r="O3" s="24"/>
      <c r="P3" s="24"/>
      <c r="Q3" s="24" t="s">
        <v>1</v>
      </c>
      <c r="T3" s="212">
        <f>'20년1추 세입예산(최종)'!O6</f>
        <v>16721131885</v>
      </c>
      <c r="U3" s="212">
        <f>M6</f>
        <v>16721131885</v>
      </c>
      <c r="V3" s="212">
        <f>T3-U3</f>
        <v>0</v>
      </c>
    </row>
    <row r="4" spans="1:23" ht="42.75" customHeight="1" x14ac:dyDescent="0.3">
      <c r="A4" s="225" t="s">
        <v>2</v>
      </c>
      <c r="B4" s="227" t="s">
        <v>3</v>
      </c>
      <c r="C4" s="227" t="s">
        <v>4</v>
      </c>
      <c r="D4" s="230" t="s">
        <v>5</v>
      </c>
      <c r="E4" s="230" t="s">
        <v>6</v>
      </c>
      <c r="F4" s="230" t="s">
        <v>7</v>
      </c>
      <c r="G4" s="231" t="s">
        <v>8</v>
      </c>
      <c r="H4" s="233" t="s">
        <v>9</v>
      </c>
      <c r="I4" s="234"/>
      <c r="J4" s="235" t="s">
        <v>10</v>
      </c>
      <c r="K4" s="240" t="s">
        <v>11</v>
      </c>
      <c r="L4" s="241"/>
      <c r="M4" s="242" t="s">
        <v>12</v>
      </c>
      <c r="N4" s="242" t="s">
        <v>13</v>
      </c>
      <c r="O4" s="233" t="s">
        <v>117</v>
      </c>
      <c r="P4" s="233" t="s">
        <v>118</v>
      </c>
      <c r="Q4" s="220" t="s">
        <v>14</v>
      </c>
      <c r="T4" s="213"/>
      <c r="U4" s="213"/>
      <c r="V4" s="213"/>
    </row>
    <row r="5" spans="1:23" ht="42.75" customHeight="1" x14ac:dyDescent="0.3">
      <c r="A5" s="226"/>
      <c r="B5" s="228"/>
      <c r="C5" s="229"/>
      <c r="D5" s="228"/>
      <c r="E5" s="228"/>
      <c r="F5" s="228"/>
      <c r="G5" s="232"/>
      <c r="H5" s="25" t="s">
        <v>15</v>
      </c>
      <c r="I5" s="25" t="s">
        <v>16</v>
      </c>
      <c r="J5" s="236"/>
      <c r="K5" s="26" t="s">
        <v>15</v>
      </c>
      <c r="L5" s="26" t="s">
        <v>16</v>
      </c>
      <c r="M5" s="243"/>
      <c r="N5" s="244"/>
      <c r="O5" s="237"/>
      <c r="P5" s="237"/>
      <c r="Q5" s="221"/>
      <c r="T5" s="213" t="s">
        <v>141</v>
      </c>
      <c r="U5" s="213"/>
      <c r="V5" s="213"/>
    </row>
    <row r="6" spans="1:23" ht="51.75" customHeight="1" x14ac:dyDescent="0.3">
      <c r="A6" s="86"/>
      <c r="B6" s="134"/>
      <c r="C6" s="134"/>
      <c r="D6" s="88"/>
      <c r="E6" s="88"/>
      <c r="F6" s="88" t="s">
        <v>17</v>
      </c>
      <c r="G6" s="135">
        <v>16704502547</v>
      </c>
      <c r="H6" s="92">
        <f t="shared" ref="H6:M6" si="0">SUM(H7,H22)</f>
        <v>0</v>
      </c>
      <c r="I6" s="92">
        <f t="shared" si="0"/>
        <v>17399340</v>
      </c>
      <c r="J6" s="93">
        <f t="shared" si="0"/>
        <v>16721901887</v>
      </c>
      <c r="K6" s="92">
        <f t="shared" si="0"/>
        <v>-770000</v>
      </c>
      <c r="L6" s="92">
        <f t="shared" si="0"/>
        <v>17399338</v>
      </c>
      <c r="M6" s="91">
        <f t="shared" si="0"/>
        <v>16721131885</v>
      </c>
      <c r="N6" s="92"/>
      <c r="O6" s="136"/>
      <c r="P6" s="137"/>
      <c r="Q6" s="138"/>
      <c r="T6" s="213">
        <f>M6-J6</f>
        <v>-770002</v>
      </c>
      <c r="U6" s="213"/>
      <c r="V6" s="213"/>
    </row>
    <row r="7" spans="1:23" ht="51.75" customHeight="1" thickBot="1" x14ac:dyDescent="0.35">
      <c r="A7" s="139"/>
      <c r="B7" s="140"/>
      <c r="C7" s="141"/>
      <c r="D7" s="142"/>
      <c r="E7" s="143"/>
      <c r="F7" s="141" t="s">
        <v>18</v>
      </c>
      <c r="G7" s="144">
        <f t="shared" ref="G7:M7" si="1">SUM(G8,G11)</f>
        <v>38754823</v>
      </c>
      <c r="H7" s="145">
        <f t="shared" si="1"/>
        <v>0</v>
      </c>
      <c r="I7" s="145">
        <f t="shared" si="1"/>
        <v>17399340</v>
      </c>
      <c r="J7" s="146">
        <f t="shared" si="1"/>
        <v>56154163</v>
      </c>
      <c r="K7" s="145">
        <f t="shared" si="1"/>
        <v>-770000</v>
      </c>
      <c r="L7" s="145">
        <f t="shared" si="1"/>
        <v>17399338</v>
      </c>
      <c r="M7" s="144">
        <f t="shared" si="1"/>
        <v>55384161</v>
      </c>
      <c r="N7" s="147"/>
      <c r="O7" s="148"/>
      <c r="P7" s="149"/>
      <c r="Q7" s="150"/>
      <c r="T7" s="213"/>
      <c r="U7" s="213"/>
      <c r="V7" s="213"/>
    </row>
    <row r="8" spans="1:23" ht="48.75" customHeight="1" thickTop="1" x14ac:dyDescent="0.3">
      <c r="A8" s="222" t="s">
        <v>19</v>
      </c>
      <c r="B8" s="223"/>
      <c r="C8" s="223"/>
      <c r="D8" s="223"/>
      <c r="E8" s="223"/>
      <c r="F8" s="223"/>
      <c r="G8" s="151">
        <f t="shared" ref="G8:M8" si="2">SUM(G9:G10)</f>
        <v>28225367</v>
      </c>
      <c r="H8" s="151">
        <f t="shared" si="2"/>
        <v>0</v>
      </c>
      <c r="I8" s="151">
        <f t="shared" si="2"/>
        <v>16629340</v>
      </c>
      <c r="J8" s="151">
        <f t="shared" si="2"/>
        <v>44854707</v>
      </c>
      <c r="K8" s="151">
        <f t="shared" si="2"/>
        <v>0</v>
      </c>
      <c r="L8" s="151">
        <f t="shared" si="2"/>
        <v>16629338</v>
      </c>
      <c r="M8" s="151">
        <f t="shared" si="2"/>
        <v>44854705</v>
      </c>
      <c r="N8" s="151"/>
      <c r="O8" s="152"/>
      <c r="P8" s="153"/>
      <c r="Q8" s="154"/>
    </row>
    <row r="9" spans="1:23" ht="60" customHeight="1" x14ac:dyDescent="0.3">
      <c r="A9" s="111">
        <v>1</v>
      </c>
      <c r="B9" s="155">
        <v>1</v>
      </c>
      <c r="C9" s="156" t="s">
        <v>119</v>
      </c>
      <c r="D9" s="157" t="s">
        <v>21</v>
      </c>
      <c r="E9" s="158" t="s">
        <v>122</v>
      </c>
      <c r="F9" s="113" t="s">
        <v>123</v>
      </c>
      <c r="G9" s="159">
        <v>26748307</v>
      </c>
      <c r="H9" s="160"/>
      <c r="I9" s="161"/>
      <c r="J9" s="162">
        <f t="shared" ref="J9:J10" si="3">SUM(G9+H9+I9)</f>
        <v>26748307</v>
      </c>
      <c r="K9" s="161"/>
      <c r="L9" s="161"/>
      <c r="M9" s="163">
        <f t="shared" ref="M9:M10" si="4">G9+K9+L9</f>
        <v>26748307</v>
      </c>
      <c r="N9" s="164" t="str">
        <f t="shared" ref="N9:N22" si="5">IF(AND((J9=0),(M9&gt;0)),"동의대상",IF(AND((H9&lt;0),(J9-M9&lt;0)),"동의대상",""))</f>
        <v/>
      </c>
      <c r="O9" s="165" t="s">
        <v>125</v>
      </c>
      <c r="P9" s="165" t="s">
        <v>148</v>
      </c>
      <c r="Q9" s="167"/>
    </row>
    <row r="10" spans="1:23" ht="115.5" customHeight="1" x14ac:dyDescent="0.3">
      <c r="A10" s="111">
        <v>2</v>
      </c>
      <c r="B10" s="155">
        <v>1</v>
      </c>
      <c r="C10" s="156" t="s">
        <v>120</v>
      </c>
      <c r="D10" s="157" t="s">
        <v>22</v>
      </c>
      <c r="E10" s="158" t="s">
        <v>121</v>
      </c>
      <c r="F10" s="113" t="s">
        <v>124</v>
      </c>
      <c r="G10" s="159">
        <v>1477060</v>
      </c>
      <c r="H10" s="160"/>
      <c r="I10" s="161">
        <v>16629340</v>
      </c>
      <c r="J10" s="162">
        <f t="shared" si="3"/>
        <v>18106400</v>
      </c>
      <c r="K10" s="161"/>
      <c r="L10" s="207">
        <v>16629338</v>
      </c>
      <c r="M10" s="163">
        <f t="shared" si="4"/>
        <v>18106398</v>
      </c>
      <c r="N10" s="206" t="str">
        <f t="shared" si="5"/>
        <v/>
      </c>
      <c r="O10" s="168" t="s">
        <v>126</v>
      </c>
      <c r="P10" s="168" t="s">
        <v>154</v>
      </c>
      <c r="Q10" s="167"/>
    </row>
    <row r="11" spans="1:23" ht="54.75" customHeight="1" x14ac:dyDescent="0.3">
      <c r="A11" s="238" t="s">
        <v>114</v>
      </c>
      <c r="B11" s="239"/>
      <c r="C11" s="239"/>
      <c r="D11" s="239"/>
      <c r="E11" s="239"/>
      <c r="F11" s="239"/>
      <c r="G11" s="170">
        <f t="shared" ref="G11:M11" si="6">SUM(G12:G21)</f>
        <v>10529456</v>
      </c>
      <c r="H11" s="170">
        <f t="shared" si="6"/>
        <v>0</v>
      </c>
      <c r="I11" s="170">
        <f t="shared" si="6"/>
        <v>770000</v>
      </c>
      <c r="J11" s="170">
        <f t="shared" si="6"/>
        <v>11299456</v>
      </c>
      <c r="K11" s="170">
        <f t="shared" si="6"/>
        <v>-770000</v>
      </c>
      <c r="L11" s="170">
        <f t="shared" si="6"/>
        <v>770000</v>
      </c>
      <c r="M11" s="170">
        <f t="shared" si="6"/>
        <v>10529456</v>
      </c>
      <c r="N11" s="170"/>
      <c r="O11" s="171"/>
      <c r="P11" s="172"/>
      <c r="Q11" s="173"/>
    </row>
    <row r="12" spans="1:23" s="28" customFormat="1" ht="55.5" customHeight="1" x14ac:dyDescent="0.3">
      <c r="A12" s="174">
        <v>4</v>
      </c>
      <c r="B12" s="184">
        <v>1</v>
      </c>
      <c r="C12" s="185">
        <v>12</v>
      </c>
      <c r="D12" s="175" t="s">
        <v>55</v>
      </c>
      <c r="E12" s="189" t="s">
        <v>56</v>
      </c>
      <c r="F12" s="187" t="s">
        <v>145</v>
      </c>
      <c r="G12" s="188">
        <v>10000000</v>
      </c>
      <c r="H12" s="161"/>
      <c r="I12" s="181"/>
      <c r="J12" s="162">
        <f t="shared" ref="J12" si="7">SUM(G12+H12+I12)</f>
        <v>10000000</v>
      </c>
      <c r="K12" s="161">
        <v>-770000</v>
      </c>
      <c r="L12" s="210"/>
      <c r="M12" s="163">
        <f>G12+K12+L12</f>
        <v>9230000</v>
      </c>
      <c r="N12" s="164" t="str">
        <f t="shared" ref="N12" si="8">IF(AND((J12=0),(M12&gt;0)),"동의대상",IF(AND((H12&lt;0),(J12-M12&lt;0)),"동의대상",""))</f>
        <v/>
      </c>
      <c r="O12" s="165"/>
      <c r="P12" s="166" t="s">
        <v>150</v>
      </c>
      <c r="Q12" s="167"/>
      <c r="T12" s="211"/>
      <c r="U12" s="211"/>
      <c r="V12" s="211"/>
      <c r="W12" s="211"/>
    </row>
    <row r="13" spans="1:23" s="28" customFormat="1" ht="55.5" customHeight="1" x14ac:dyDescent="0.3">
      <c r="A13" s="174">
        <v>3</v>
      </c>
      <c r="B13" s="175">
        <v>1</v>
      </c>
      <c r="C13" s="176">
        <v>63</v>
      </c>
      <c r="D13" s="177" t="s">
        <v>136</v>
      </c>
      <c r="E13" s="176" t="s">
        <v>137</v>
      </c>
      <c r="F13" s="178" t="s">
        <v>138</v>
      </c>
      <c r="G13" s="179">
        <v>529456</v>
      </c>
      <c r="H13" s="180"/>
      <c r="I13" s="181">
        <v>770000</v>
      </c>
      <c r="J13" s="162">
        <f t="shared" ref="J13" si="9">SUM(G13+H13+I13)</f>
        <v>1299456</v>
      </c>
      <c r="K13" s="180"/>
      <c r="L13" s="208">
        <v>770000</v>
      </c>
      <c r="M13" s="182">
        <f t="shared" ref="M13" si="10">G13+K13+L13</f>
        <v>1299456</v>
      </c>
      <c r="N13" s="164" t="str">
        <f t="shared" ref="N13" si="11">IF(AND((J13=0),(M13&gt;0)),"동의대상",IF(AND((H13&lt;0),(J13-M13&lt;0)),"동의대상",""))</f>
        <v/>
      </c>
      <c r="O13" s="178" t="s">
        <v>139</v>
      </c>
      <c r="P13" s="178" t="s">
        <v>151</v>
      </c>
      <c r="Q13" s="167"/>
      <c r="T13" s="211"/>
      <c r="U13" s="211"/>
      <c r="V13" s="211"/>
      <c r="W13" s="211"/>
    </row>
    <row r="14" spans="1:23" ht="55.5" hidden="1" customHeight="1" x14ac:dyDescent="0.3">
      <c r="A14" s="174"/>
      <c r="B14" s="184"/>
      <c r="C14" s="185"/>
      <c r="D14" s="175"/>
      <c r="E14" s="186"/>
      <c r="F14" s="187"/>
      <c r="G14" s="188"/>
      <c r="H14" s="161"/>
      <c r="I14" s="161"/>
      <c r="J14" s="162">
        <f t="shared" ref="J14:J22" si="12">SUM(G14+H14+I14)</f>
        <v>0</v>
      </c>
      <c r="K14" s="161"/>
      <c r="L14" s="161"/>
      <c r="M14" s="163">
        <f t="shared" ref="M14:M21" si="13">G14+K14+L14</f>
        <v>0</v>
      </c>
      <c r="N14" s="164" t="str">
        <f t="shared" si="5"/>
        <v/>
      </c>
      <c r="O14" s="165" t="s">
        <v>27</v>
      </c>
      <c r="P14" s="166"/>
      <c r="Q14" s="167"/>
    </row>
    <row r="15" spans="1:23" ht="55.5" hidden="1" customHeight="1" x14ac:dyDescent="0.3">
      <c r="A15" s="174"/>
      <c r="B15" s="184"/>
      <c r="C15" s="185"/>
      <c r="D15" s="175"/>
      <c r="E15" s="186"/>
      <c r="F15" s="187"/>
      <c r="G15" s="188"/>
      <c r="H15" s="161"/>
      <c r="I15" s="161"/>
      <c r="J15" s="162">
        <f t="shared" si="12"/>
        <v>0</v>
      </c>
      <c r="K15" s="161"/>
      <c r="L15" s="161"/>
      <c r="M15" s="163">
        <f t="shared" si="13"/>
        <v>0</v>
      </c>
      <c r="N15" s="164" t="str">
        <f t="shared" si="5"/>
        <v/>
      </c>
      <c r="O15" s="165" t="s">
        <v>27</v>
      </c>
      <c r="P15" s="166"/>
      <c r="Q15" s="167"/>
    </row>
    <row r="16" spans="1:23" ht="55.5" hidden="1" customHeight="1" x14ac:dyDescent="0.3">
      <c r="A16" s="174"/>
      <c r="B16" s="184"/>
      <c r="C16" s="185"/>
      <c r="D16" s="175"/>
      <c r="E16" s="186"/>
      <c r="F16" s="187"/>
      <c r="G16" s="188"/>
      <c r="H16" s="161"/>
      <c r="I16" s="161"/>
      <c r="J16" s="162">
        <f t="shared" si="12"/>
        <v>0</v>
      </c>
      <c r="K16" s="161"/>
      <c r="L16" s="161"/>
      <c r="M16" s="163">
        <f t="shared" si="13"/>
        <v>0</v>
      </c>
      <c r="N16" s="164" t="str">
        <f t="shared" si="5"/>
        <v/>
      </c>
      <c r="O16" s="165" t="s">
        <v>27</v>
      </c>
      <c r="P16" s="166"/>
      <c r="Q16" s="167"/>
    </row>
    <row r="17" spans="1:23" ht="55.5" hidden="1" customHeight="1" x14ac:dyDescent="0.3">
      <c r="A17" s="174"/>
      <c r="B17" s="184"/>
      <c r="C17" s="185"/>
      <c r="D17" s="175"/>
      <c r="E17" s="186"/>
      <c r="F17" s="187"/>
      <c r="G17" s="188"/>
      <c r="H17" s="161"/>
      <c r="I17" s="161"/>
      <c r="J17" s="162">
        <f t="shared" si="12"/>
        <v>0</v>
      </c>
      <c r="K17" s="161"/>
      <c r="L17" s="161"/>
      <c r="M17" s="163">
        <f t="shared" si="13"/>
        <v>0</v>
      </c>
      <c r="N17" s="164" t="str">
        <f t="shared" si="5"/>
        <v/>
      </c>
      <c r="O17" s="165" t="s">
        <v>27</v>
      </c>
      <c r="P17" s="166"/>
      <c r="Q17" s="167"/>
    </row>
    <row r="18" spans="1:23" ht="55.5" hidden="1" customHeight="1" x14ac:dyDescent="0.3">
      <c r="A18" s="174"/>
      <c r="B18" s="184"/>
      <c r="C18" s="185"/>
      <c r="D18" s="175"/>
      <c r="E18" s="186"/>
      <c r="F18" s="187"/>
      <c r="G18" s="188"/>
      <c r="H18" s="161"/>
      <c r="I18" s="161"/>
      <c r="J18" s="162">
        <f t="shared" si="12"/>
        <v>0</v>
      </c>
      <c r="K18" s="161"/>
      <c r="L18" s="161"/>
      <c r="M18" s="163">
        <f t="shared" si="13"/>
        <v>0</v>
      </c>
      <c r="N18" s="164" t="str">
        <f t="shared" si="5"/>
        <v/>
      </c>
      <c r="O18" s="165" t="s">
        <v>27</v>
      </c>
      <c r="P18" s="166"/>
      <c r="Q18" s="167"/>
    </row>
    <row r="19" spans="1:23" ht="55.5" hidden="1" customHeight="1" x14ac:dyDescent="0.3">
      <c r="A19" s="174"/>
      <c r="B19" s="184"/>
      <c r="C19" s="185"/>
      <c r="D19" s="175"/>
      <c r="E19" s="189"/>
      <c r="F19" s="187"/>
      <c r="G19" s="188"/>
      <c r="H19" s="161"/>
      <c r="I19" s="161"/>
      <c r="J19" s="162">
        <f t="shared" si="12"/>
        <v>0</v>
      </c>
      <c r="K19" s="161"/>
      <c r="L19" s="161"/>
      <c r="M19" s="163">
        <f t="shared" si="13"/>
        <v>0</v>
      </c>
      <c r="N19" s="164" t="str">
        <f t="shared" si="5"/>
        <v/>
      </c>
      <c r="O19" s="165" t="s">
        <v>27</v>
      </c>
      <c r="P19" s="166"/>
      <c r="Q19" s="167"/>
    </row>
    <row r="20" spans="1:23" s="28" customFormat="1" ht="58.5" hidden="1" customHeight="1" x14ac:dyDescent="0.3">
      <c r="A20" s="174"/>
      <c r="B20" s="184"/>
      <c r="C20" s="176"/>
      <c r="D20" s="177"/>
      <c r="E20" s="176"/>
      <c r="F20" s="178"/>
      <c r="G20" s="179"/>
      <c r="H20" s="181"/>
      <c r="I20" s="180"/>
      <c r="J20" s="162">
        <f t="shared" si="12"/>
        <v>0</v>
      </c>
      <c r="K20" s="181"/>
      <c r="L20" s="180"/>
      <c r="M20" s="182">
        <f t="shared" si="13"/>
        <v>0</v>
      </c>
      <c r="N20" s="164" t="str">
        <f t="shared" si="5"/>
        <v/>
      </c>
      <c r="O20" s="178" t="s">
        <v>30</v>
      </c>
      <c r="P20" s="183"/>
      <c r="Q20" s="167"/>
      <c r="T20" s="211"/>
      <c r="U20" s="211"/>
      <c r="V20" s="211"/>
      <c r="W20" s="211"/>
    </row>
    <row r="21" spans="1:23" s="28" customFormat="1" ht="58.5" hidden="1" customHeight="1" x14ac:dyDescent="0.3">
      <c r="A21" s="174"/>
      <c r="B21" s="184"/>
      <c r="C21" s="176"/>
      <c r="D21" s="177"/>
      <c r="E21" s="176"/>
      <c r="F21" s="178"/>
      <c r="G21" s="179"/>
      <c r="H21" s="181"/>
      <c r="I21" s="180"/>
      <c r="J21" s="162">
        <f t="shared" si="12"/>
        <v>0</v>
      </c>
      <c r="K21" s="181"/>
      <c r="L21" s="180"/>
      <c r="M21" s="182">
        <f t="shared" si="13"/>
        <v>0</v>
      </c>
      <c r="N21" s="164" t="str">
        <f t="shared" si="5"/>
        <v/>
      </c>
      <c r="O21" s="178" t="s">
        <v>32</v>
      </c>
      <c r="P21" s="183"/>
      <c r="Q21" s="167"/>
      <c r="T21" s="211"/>
      <c r="U21" s="211"/>
      <c r="V21" s="211"/>
      <c r="W21" s="211"/>
    </row>
    <row r="22" spans="1:23" ht="39.75" customHeight="1" thickBot="1" x14ac:dyDescent="0.35">
      <c r="A22" s="190"/>
      <c r="B22" s="191"/>
      <c r="C22" s="192" t="s">
        <v>58</v>
      </c>
      <c r="D22" s="193"/>
      <c r="E22" s="192"/>
      <c r="F22" s="194" t="s">
        <v>59</v>
      </c>
      <c r="G22" s="195">
        <f>G6-G7</f>
        <v>16665747724</v>
      </c>
      <c r="H22" s="196">
        <v>0</v>
      </c>
      <c r="I22" s="196">
        <v>0</v>
      </c>
      <c r="J22" s="197">
        <f t="shared" si="12"/>
        <v>16665747724</v>
      </c>
      <c r="K22" s="196">
        <v>0</v>
      </c>
      <c r="L22" s="198"/>
      <c r="M22" s="199">
        <f>G22+K22+L22</f>
        <v>16665747724</v>
      </c>
      <c r="N22" s="200" t="str">
        <f t="shared" si="5"/>
        <v/>
      </c>
      <c r="O22" s="201"/>
      <c r="P22" s="202"/>
      <c r="Q22" s="203"/>
    </row>
    <row r="29" spans="1:23" x14ac:dyDescent="0.3">
      <c r="L29" s="30"/>
    </row>
  </sheetData>
  <sheetProtection formatCells="0" formatColumns="0" formatRows="0" autoFilter="0"/>
  <autoFilter ref="A5:Q5"/>
  <mergeCells count="18">
    <mergeCell ref="O4:O5"/>
    <mergeCell ref="P4:P5"/>
    <mergeCell ref="Q4:Q5"/>
    <mergeCell ref="A1:Q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A8:F8"/>
    <mergeCell ref="A11:F11"/>
    <mergeCell ref="K4:L4"/>
    <mergeCell ref="M4:M5"/>
    <mergeCell ref="N4:N5"/>
  </mergeCells>
  <phoneticPr fontId="3" type="noConversion"/>
  <conditionalFormatting sqref="G23:G461">
    <cfRule type="expression" dxfId="11" priority="15">
      <formula>(#REF!="본예산")</formula>
    </cfRule>
  </conditionalFormatting>
  <conditionalFormatting sqref="G7:N7">
    <cfRule type="expression" dxfId="10" priority="13">
      <formula>(#REF!="본예산")</formula>
    </cfRule>
  </conditionalFormatting>
  <conditionalFormatting sqref="G20:M21 M22 G8:N8 G11:M11 G14:G19 G22">
    <cfRule type="expression" dxfId="9" priority="12">
      <formula>(#REF!="본예산")</formula>
    </cfRule>
  </conditionalFormatting>
  <conditionalFormatting sqref="G22">
    <cfRule type="expression" dxfId="8" priority="9">
      <formula>(#REF!="본예산")</formula>
    </cfRule>
  </conditionalFormatting>
  <conditionalFormatting sqref="G9:G10">
    <cfRule type="expression" dxfId="7" priority="10">
      <formula>(#REF!="본예산")</formula>
    </cfRule>
  </conditionalFormatting>
  <conditionalFormatting sqref="G19:G21">
    <cfRule type="expression" dxfId="6" priority="8">
      <formula>(#REF!="본예산")</formula>
    </cfRule>
  </conditionalFormatting>
  <conditionalFormatting sqref="G13:M13">
    <cfRule type="expression" dxfId="5" priority="5">
      <formula>(#REF!="본예산")</formula>
    </cfRule>
  </conditionalFormatting>
  <conditionalFormatting sqref="N11">
    <cfRule type="expression" dxfId="4" priority="6">
      <formula>(#REF!="본예산")</formula>
    </cfRule>
  </conditionalFormatting>
  <conditionalFormatting sqref="G13:I13 K13 M13">
    <cfRule type="expression" dxfId="3" priority="4">
      <formula>(#REF!="본예산")</formula>
    </cfRule>
  </conditionalFormatting>
  <conditionalFormatting sqref="L13">
    <cfRule type="expression" dxfId="2" priority="3">
      <formula>(#REF!="본예산")</formula>
    </cfRule>
  </conditionalFormatting>
  <conditionalFormatting sqref="G12">
    <cfRule type="expression" dxfId="1" priority="2">
      <formula>(#REF!="본예산")</formula>
    </cfRule>
  </conditionalFormatting>
  <conditionalFormatting sqref="G12">
    <cfRule type="expression" dxfId="0" priority="1">
      <formula>(#REF!="본예산")</formula>
    </cfRule>
  </conditionalFormatting>
  <printOptions horizontalCentered="1"/>
  <pageMargins left="7.874015748031496E-2" right="7.874015748031496E-2" top="0.74803149606299213" bottom="0.74803149606299213" header="0.31496062992125984" footer="0.31496062992125984"/>
  <pageSetup paperSize="8" scale="61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표지(안)</vt:lpstr>
      <vt:lpstr>20년1추 세출예산(상임위결과취합)</vt:lpstr>
      <vt:lpstr>20년1추 세입예산(최종)</vt:lpstr>
      <vt:lpstr>20년1추 세출예산(예결위)</vt:lpstr>
      <vt:lpstr>'20년1추 세입예산(최종)'!Print_Area</vt:lpstr>
      <vt:lpstr>'20년1추 세출예산(상임위결과취합)'!Print_Area</vt:lpstr>
      <vt:lpstr>'20년1추 세출예산(예결위)'!Print_Area</vt:lpstr>
      <vt:lpstr>'표지(안)'!Print_Area</vt:lpstr>
      <vt:lpstr>'20년1추 세입예산(최종)'!Print_Titles</vt:lpstr>
      <vt:lpstr>'20년1추 세출예산(상임위결과취합)'!Print_Titles</vt:lpstr>
      <vt:lpstr>'20년1추 세출예산(예결위)'!Print_Titles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cp:lastPrinted>2020-03-24T07:08:53Z</cp:lastPrinted>
  <dcterms:created xsi:type="dcterms:W3CDTF">2019-12-11T21:15:31Z</dcterms:created>
  <dcterms:modified xsi:type="dcterms:W3CDTF">2020-03-27T07:00:04Z</dcterms:modified>
</cp:coreProperties>
</file>